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autoCompressPictures="0"/>
  <mc:AlternateContent xmlns:mc="http://schemas.openxmlformats.org/markup-compatibility/2006">
    <mc:Choice Requires="x15">
      <x15ac:absPath xmlns:x15ac="http://schemas.microsoft.com/office/spreadsheetml/2010/11/ac" url="https://sourcewellmn-my.sharepoint.com/personal/scarr_sourcewell-mn_gov/Documents/Contracts/AssetWorks/"/>
    </mc:Choice>
  </mc:AlternateContent>
  <xr:revisionPtr revIDLastSave="0" documentId="8_{EB97DB4A-2CFA-44B5-9436-CB6050B5261C}" xr6:coauthVersionLast="36" xr6:coauthVersionMax="36" xr10:uidLastSave="{00000000-0000-0000-0000-000000000000}"/>
  <bookViews>
    <workbookView xWindow="0" yWindow="0" windowWidth="19200" windowHeight="6730" activeTab="2" xr2:uid="{00000000-000D-0000-FFFF-FFFF00000000}"/>
  </bookViews>
  <sheets>
    <sheet name="Cover" sheetId="9" r:id="rId1"/>
    <sheet name="Discounts &amp; Policies" sheetId="10" r:id="rId2"/>
    <sheet name="Fleet Software" sheetId="6" r:id="rId3"/>
    <sheet name="EAM Pricing" sheetId="21" r:id="rId4"/>
    <sheet name="Bar Code Hardware" sheetId="5" r:id="rId5"/>
    <sheet name="RFind" sheetId="19" r:id="rId6"/>
    <sheet name="GPS-Telematics" sheetId="18" r:id="rId7"/>
    <sheet name="Field Service Solutions" sheetId="20" r:id="rId8"/>
    <sheet name="FuelFocus" sheetId="17" r:id="rId9"/>
    <sheet name="KeyBox" sheetId="16" r:id="rId10"/>
    <sheet name="Consulting Services" sheetId="14" r:id="rId11"/>
  </sheets>
  <externalReferences>
    <externalReference r:id="rId12"/>
  </externalReferences>
  <definedNames>
    <definedName name="PriceTable2">[1]Pricing!$A$4:$DH$35</definedName>
    <definedName name="_xlnm.Print_Area" localSheetId="4">'Bar Code Hardware'!$A$1:$C$82</definedName>
    <definedName name="_xlnm.Print_Area" localSheetId="10">'Consulting Services'!$A$1:$E$12</definedName>
    <definedName name="_xlnm.Print_Area" localSheetId="7">'Field Service Solutions'!$A$1:$E$44</definedName>
    <definedName name="_xlnm.Print_Area" localSheetId="2">'Fleet Software'!$A$1:$I$328</definedName>
    <definedName name="_xlnm.Print_Titles" localSheetId="10">'Consulting Services'!$1:$1</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15" i="16" l="1"/>
  <c r="B14" i="16"/>
  <c r="B13" i="16"/>
  <c r="B12" i="16"/>
  <c r="B9" i="16"/>
  <c r="B8" i="16"/>
  <c r="B7" i="16"/>
  <c r="B6" i="16"/>
  <c r="B5" i="16"/>
  <c r="B4" i="16"/>
  <c r="F161" i="6"/>
  <c r="D1" i="6"/>
  <c r="B70" i="6"/>
  <c r="B182" i="6" s="1"/>
  <c r="D70" i="6"/>
  <c r="D71" i="6"/>
  <c r="D183" i="6" s="1"/>
  <c r="B72" i="6"/>
  <c r="D72" i="6"/>
  <c r="B73" i="6"/>
  <c r="D73" i="6"/>
  <c r="B74" i="6"/>
  <c r="D74" i="6"/>
  <c r="B75" i="6"/>
  <c r="D75" i="6"/>
  <c r="B76" i="6"/>
  <c r="D76" i="6"/>
  <c r="B77" i="6"/>
  <c r="D77" i="6"/>
  <c r="B78" i="6"/>
  <c r="D78" i="6"/>
  <c r="B79" i="6"/>
  <c r="D79" i="6"/>
  <c r="B80" i="6"/>
  <c r="D80" i="6"/>
  <c r="B81" i="6"/>
  <c r="D81" i="6"/>
  <c r="B82" i="6"/>
  <c r="D82" i="6"/>
  <c r="B83" i="6"/>
  <c r="D83" i="6"/>
  <c r="B84" i="6"/>
  <c r="D84" i="6"/>
  <c r="F111" i="6"/>
  <c r="F128" i="6"/>
  <c r="F110" i="6"/>
  <c r="F112" i="6"/>
  <c r="F113" i="6"/>
  <c r="F115" i="6"/>
  <c r="F117" i="6"/>
  <c r="F120" i="6"/>
  <c r="F122" i="6"/>
  <c r="F123" i="6"/>
  <c r="F118" i="6"/>
  <c r="F129" i="6"/>
  <c r="F130" i="6"/>
  <c r="F140" i="6"/>
  <c r="F141" i="6"/>
  <c r="F149" i="6"/>
  <c r="F150" i="6"/>
  <c r="F151" i="6"/>
  <c r="F152" i="6"/>
  <c r="F153" i="6"/>
  <c r="F154" i="6"/>
  <c r="B164" i="6"/>
  <c r="D164" i="6"/>
  <c r="F164" i="6"/>
  <c r="B165" i="6"/>
  <c r="B166" i="6"/>
  <c r="B167" i="6"/>
  <c r="D167" i="6"/>
  <c r="F167" i="6"/>
  <c r="B168" i="6"/>
  <c r="D168" i="6"/>
  <c r="F168" i="6"/>
  <c r="B169" i="6"/>
  <c r="D169" i="6"/>
  <c r="F169" i="6"/>
  <c r="F176" i="6"/>
  <c r="F177" i="6"/>
  <c r="F178" i="6"/>
  <c r="D182" i="6"/>
  <c r="F206" i="6"/>
  <c r="F208" i="6"/>
  <c r="F209" i="6"/>
  <c r="F210" i="6"/>
  <c r="F211" i="6"/>
  <c r="F212" i="6"/>
  <c r="F214" i="6"/>
  <c r="F215" i="6"/>
  <c r="F224" i="6"/>
  <c r="F225" i="6"/>
  <c r="F229" i="6"/>
  <c r="F230" i="6"/>
  <c r="F231" i="6"/>
  <c r="F232" i="6"/>
  <c r="F234" i="6"/>
  <c r="F235" i="6"/>
  <c r="F236" i="6"/>
  <c r="F237" i="6"/>
  <c r="F241" i="6"/>
  <c r="D285" i="6"/>
  <c r="D286" i="6" s="1"/>
  <c r="D318" i="6"/>
  <c r="D322" i="6"/>
  <c r="D323" i="6"/>
  <c r="D324" i="6"/>
  <c r="D325" i="6"/>
  <c r="B7" i="5"/>
  <c r="D320" i="6" l="1"/>
  <c r="D287" i="6"/>
  <c r="D321" i="6" s="1"/>
  <c r="D31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111" authorId="0" shapeId="0" xr:uid="{00000000-0006-0000-0800-000001000000}">
      <text>
        <r>
          <rPr>
            <b/>
            <sz val="8"/>
            <color indexed="81"/>
            <rFont val="Tahoma"/>
            <family val="2"/>
          </rPr>
          <t xml:space="preserve"> </t>
        </r>
        <r>
          <rPr>
            <sz val="8"/>
            <color indexed="81"/>
            <rFont val="Tahoma"/>
            <family val="2"/>
          </rPr>
          <t>Includes Power Filter</t>
        </r>
      </text>
    </comment>
    <comment ref="B112" authorId="0" shapeId="0" xr:uid="{00000000-0006-0000-0800-000002000000}">
      <text>
        <r>
          <rPr>
            <sz val="8"/>
            <color indexed="81"/>
            <rFont val="Tahoma"/>
            <family val="2"/>
          </rPr>
          <t xml:space="preserve">Includes Power Filter
</t>
        </r>
      </text>
    </comment>
    <comment ref="I124" authorId="0" shapeId="0" xr:uid="{00000000-0006-0000-0800-000003000000}">
      <text>
        <r>
          <rPr>
            <b/>
            <sz val="8"/>
            <color indexed="81"/>
            <rFont val="Tahoma"/>
            <family val="2"/>
          </rPr>
          <t xml:space="preserve">includes TTL cable
</t>
        </r>
      </text>
    </comment>
    <comment ref="I125" authorId="0" shapeId="0" xr:uid="{00000000-0006-0000-0800-000004000000}">
      <text>
        <r>
          <rPr>
            <b/>
            <sz val="8"/>
            <color indexed="81"/>
            <rFont val="Tahoma"/>
            <family val="2"/>
          </rPr>
          <t>Includes 3 NEW FLASH TOOLS, LIGHT DUTY CANBUS TESTER, HEAVY DUTY CANBUS TESTER, and FIA Kit</t>
        </r>
      </text>
    </comment>
    <comment ref="B139" authorId="0" shapeId="0" xr:uid="{00000000-0006-0000-0800-000005000000}">
      <text>
        <r>
          <rPr>
            <b/>
            <sz val="8"/>
            <color indexed="81"/>
            <rFont val="Tahoma"/>
            <family val="2"/>
          </rPr>
          <t xml:space="preserve">includes TTL cable
</t>
        </r>
      </text>
    </comment>
    <comment ref="B152" authorId="0" shapeId="0" xr:uid="{00000000-0006-0000-0800-000006000000}">
      <text>
        <r>
          <rPr>
            <b/>
            <sz val="8"/>
            <color indexed="81"/>
            <rFont val="Tahoma"/>
            <family val="2"/>
          </rPr>
          <t>Includes 3 NEW FLASH TOOLS, LIGHT DUTY CANBUS TESTER, HEAVY DUTY CANBUS TESTER, and FIA Kit</t>
        </r>
      </text>
    </comment>
  </commentList>
</comments>
</file>

<file path=xl/sharedStrings.xml><?xml version="1.0" encoding="utf-8"?>
<sst xmlns="http://schemas.openxmlformats.org/spreadsheetml/2006/main" count="1443" uniqueCount="1124">
  <si>
    <t>Zebra S4M USB/SER/PAR</t>
  </si>
  <si>
    <t>Zebra S4M USB/PrintServerII Printer</t>
  </si>
  <si>
    <t xml:space="preserve">Labels 4x2 4 rolls per case </t>
  </si>
  <si>
    <t>MC75 3600 MaH Battery</t>
  </si>
  <si>
    <t>High Power RF Controller Antenna w/mast</t>
    <phoneticPr fontId="23" type="noConversion"/>
  </si>
  <si>
    <t>Motorola Canopy Network PTP Hardware</t>
    <phoneticPr fontId="23" type="noConversion"/>
  </si>
  <si>
    <t>HID Keys (100 minimum)</t>
    <phoneticPr fontId="23" type="noConversion"/>
  </si>
  <si>
    <t>HID ProxCard II (100 minimum)</t>
    <phoneticPr fontId="23" type="noConversion"/>
  </si>
  <si>
    <t>ACTIONMap!</t>
    <phoneticPr fontId="23" type="noConversion"/>
  </si>
  <si>
    <t>DT120MX 15" Kiosk</t>
  </si>
  <si>
    <t>DT120MX 17" Kiosk</t>
  </si>
  <si>
    <t>DT120MX 19" Kiosk</t>
  </si>
  <si>
    <t>Commercial List Price</t>
  </si>
  <si>
    <t>Multi-Touch II, 17" Kiosk</t>
  </si>
  <si>
    <t>Zebra GK420t with USB &amp; Internal Ethernet</t>
  </si>
  <si>
    <t>MC70/MC75 Four Slot Charge Only Cradle Kit</t>
  </si>
  <si>
    <t>MC75 2.5X Li Ion Battery, 4800 mAh  w/Door and Strap</t>
  </si>
  <si>
    <t>Symbol LS3578 Cordlesss Scanner Bluetooth</t>
  </si>
  <si>
    <t>Telematics Module (For FleetFocusM5) Per Site</t>
  </si>
  <si>
    <t>per site, less than 5</t>
  </si>
  <si>
    <t>per site, more than 5</t>
  </si>
  <si>
    <r>
      <t xml:space="preserve">Fuel Insight Windows Stand alone Software (per site), </t>
    </r>
    <r>
      <rPr>
        <i/>
        <sz val="10"/>
        <rFont val="Arial"/>
        <family val="2"/>
      </rPr>
      <t>For non-FleetFocus clients only (1 seat)</t>
    </r>
  </si>
  <si>
    <t>(includes Service Request and Notifications Module)</t>
  </si>
  <si>
    <t>(includes Service Request and Notifications module AND customer calendar appt. view)</t>
  </si>
  <si>
    <t>Trapeze Ops/ PASS Interface Module</t>
  </si>
  <si>
    <t>(above is bundled in to the monthly fee when selling NetworkFleet Telematics adaptor)</t>
  </si>
  <si>
    <t>Trapezse ITS Interface Module (required Telematics Module)</t>
  </si>
  <si>
    <t>Telematics Module (need adapters as per below)</t>
  </si>
  <si>
    <t>Telematics Networkfleet Adaptor, per vehicle, added to monthly fee</t>
  </si>
  <si>
    <t>Telematics Networkfleet Adaptor, license (when not bundled into monthly fee)</t>
  </si>
  <si>
    <t>Telematics Zonar Evir (Inspection) Adaptor</t>
  </si>
  <si>
    <t>Telematics Zonar GPS Adaptor (Odometers)</t>
  </si>
  <si>
    <t>Base Software Charge with FleetFocus Base, Motor Pool, MP Reserve, Notifications and Ad Hoc Reports</t>
  </si>
  <si>
    <t>FleetFocus Size (200+ Units)- per vehicle unit (non bus/ non transit)</t>
  </si>
  <si>
    <t>No longer supported</t>
  </si>
  <si>
    <t>Intermec Thermal Bar Code Printers FA</t>
  </si>
  <si>
    <t>EasyCoder PM4i bar code printer</t>
  </si>
  <si>
    <t>4" W x 1.5"L label, 2400 per roll 4 rolls per case</t>
  </si>
  <si>
    <t>Zebra Thermal Bar Code Printers M4, M5</t>
  </si>
  <si>
    <t>Zebra Thermal Bar Code Printers FA</t>
  </si>
  <si>
    <t>FleetFocus Size (7500- 9999 Units)- per vehicle unit (non bus/ non transit)</t>
  </si>
  <si>
    <t>FleetFocus Size (10000- 12499 Units)- per vehicle unit (non bus/ non transit)</t>
  </si>
  <si>
    <t>FleetFocus Size (12500-14999 Units)- per vehicle unit (non bus/ non transit)</t>
  </si>
  <si>
    <t>FleetFocus Size (15000-19999 Units)- per vehicle unit (non bus/ non transit)</t>
  </si>
  <si>
    <t>FleetFocus Size (20000- 29999 Units)- per vehicle unit (non bus/ non transit)</t>
  </si>
  <si>
    <t>FleetFocus Size (30000- 49999 Units)- per vehicle unit (non bus/ non transit)</t>
  </si>
  <si>
    <t xml:space="preserve"> Price </t>
  </si>
  <si>
    <t>Accessories</t>
  </si>
  <si>
    <t>NAPA TAMS Interface Module</t>
  </si>
  <si>
    <t>Invers Interface Module</t>
  </si>
  <si>
    <t>FleetFocus Size (50000-99999- Units)- per vehicle unit (non bus/ non transit)</t>
  </si>
  <si>
    <t>FleetFocus Size (100000-299999- Units)- per vehicle unit (non bus/ non transit)</t>
  </si>
  <si>
    <t>FleetFocus Size (300000+Units)- per vehicle unit (non bus/ non transit)</t>
  </si>
  <si>
    <t>Base System Charge, transit vehicle assets:</t>
  </si>
  <si>
    <t>FleetFocus Size (0 - 49 Units)- per vehicle unit (bus/ transit vehicle unit)</t>
  </si>
  <si>
    <t>Symbol MC75,  QWERTY keypad, 1D scanner, 128/256</t>
  </si>
  <si>
    <t>MC75 Cradle, includes cradle, power supply, cord, and USB cable</t>
  </si>
  <si>
    <t>Zebra GK420t with USB,Printer Kit</t>
  </si>
  <si>
    <t>Zebra Labels  M4, M5</t>
  </si>
  <si>
    <t>4" W x 1.5"L label, 1790 per roll 12 rolls per case</t>
  </si>
  <si>
    <t>4" W x 1"L label, 2260 per roll 4 rolls per case</t>
  </si>
  <si>
    <t xml:space="preserve">4.3 x 2913"L ribbon, 12 per case </t>
  </si>
  <si>
    <t>4" W x 2" Label, 1,370 labels per roll, 6 rolls per case</t>
  </si>
  <si>
    <t>4.1" W x 6000"L ribbon, each</t>
  </si>
  <si>
    <t>Ribbon WAX RIBBON 4.33" X 1476', each</t>
  </si>
  <si>
    <t>4.3" W x 244' L Wax/Resin ribbon, each</t>
  </si>
  <si>
    <t>AssetWorks Illustrated Parts Catalog (Documoto/Digabit) Saas Only</t>
  </si>
  <si>
    <t>Telematics Module (For FleetFocusFA) Per Site</t>
  </si>
  <si>
    <t>FleetFocus Size (2000+ Units)- per vehicle unit (bus/ transit vehicle unit)</t>
  </si>
  <si>
    <t>Base System Charge, Rail vehicle assets:</t>
  </si>
  <si>
    <t>RailFocus Size (0 - 24 Units)- per vehicle unit (rail vehicle unit)</t>
  </si>
  <si>
    <t>RailFocus Size (25 - 49 Units)- per vehicle unit (rail vehicle unit)</t>
  </si>
  <si>
    <t>RailFocus Size (50 - 99 Units)- per vehicle unit (rail vehicle unit)</t>
  </si>
  <si>
    <t>RailFocus Size (100- 249 Units)-per vehicle unit (rail vehicle unit)</t>
  </si>
  <si>
    <t>RailFocus Size (500 - 749 Units)-per vehicle unit (rail vehicle unit)</t>
  </si>
  <si>
    <t>RailFocus Size (750-999 Units)- per vehicle unit (rail vehicle unit)</t>
  </si>
  <si>
    <t>RailFocus Size (1000+ Units)- per vehicle unit (rail vehicle unit)</t>
  </si>
  <si>
    <t>Base System Charge, Linear Assets:</t>
  </si>
  <si>
    <r>
      <t xml:space="preserve">Hosting, per </t>
    </r>
    <r>
      <rPr>
        <b/>
        <u/>
        <sz val="10"/>
        <rFont val="Arial"/>
        <family val="2"/>
      </rPr>
      <t>Non-Transit</t>
    </r>
    <r>
      <rPr>
        <b/>
        <sz val="10"/>
        <rFont val="Arial"/>
        <family val="2"/>
      </rPr>
      <t xml:space="preserve"> vehicle per month</t>
    </r>
    <r>
      <rPr>
        <sz val="10"/>
        <rFont val="Arial"/>
      </rPr>
      <t xml:space="preserve"> (customer purchases software)</t>
    </r>
  </si>
  <si>
    <t>Server Set-Up (one time)</t>
  </si>
  <si>
    <t>Minimum</t>
  </si>
  <si>
    <t>$1,000 per month</t>
  </si>
  <si>
    <t>Vehicles 500-749</t>
  </si>
  <si>
    <t>Vehicles 750-1999</t>
  </si>
  <si>
    <t>Vehicles 2000-4999</t>
  </si>
  <si>
    <t>Vehicles 5000-9999</t>
  </si>
  <si>
    <t>Vehicles 10000-14999</t>
  </si>
  <si>
    <t>Vehicles 15000+</t>
  </si>
  <si>
    <t>MobileFocus Per PDA, Per Month</t>
  </si>
  <si>
    <t>Symbol LS3578 Charging and Radio Cradle</t>
  </si>
  <si>
    <t>Power supply for cradle</t>
  </si>
  <si>
    <t>Line cord</t>
  </si>
  <si>
    <t>Wedge Devices</t>
  </si>
  <si>
    <t>Shop Hardware Pricing</t>
  </si>
  <si>
    <t>MobileFocus (software) per PDA</t>
  </si>
  <si>
    <t>Maintenance</t>
  </si>
  <si>
    <t>Unit</t>
  </si>
  <si>
    <t>Kiosk</t>
  </si>
  <si>
    <t>Price for module bundles (per module), 3 or more modules purchased</t>
  </si>
  <si>
    <t>Single Module Price</t>
  </si>
  <si>
    <t>Product Description</t>
  </si>
  <si>
    <t>Base System Charge, Non-transit vehicle assets:</t>
  </si>
  <si>
    <t>FleetFocus Size (1-199 Units)- per vehicle unit (non bus/ non transit)</t>
  </si>
  <si>
    <t>FleetFocus Size (750 - 999 Units)- per vehicle unit(non bus/ non transit)</t>
  </si>
  <si>
    <t>FleetFocus Size (1000 - 2499 Units)-per vehicle unit (non bus/ non transit)</t>
  </si>
  <si>
    <t>Component assets</t>
  </si>
  <si>
    <t>3 to 1 ratio included in base license</t>
  </si>
  <si>
    <t>Additional component licenses:</t>
  </si>
  <si>
    <t>Component asset licenses, per asset (1-4999)</t>
  </si>
  <si>
    <t>Component asset licenses, per asset (5000-9999)</t>
  </si>
  <si>
    <t>Component asset licenses, per asset (10,000-14999)</t>
  </si>
  <si>
    <t>Component asset licenses, per asset (15000-19999)</t>
  </si>
  <si>
    <t>Componenet asset licenses, per asset (20000+)</t>
  </si>
  <si>
    <t>Base system Charge, FleetFocus, for asset management only, (outsourced maintenance) non-shop environments</t>
  </si>
  <si>
    <t>FA Included Modules:</t>
  </si>
  <si>
    <t xml:space="preserve">Bar Code, Labor Capture, Ad Hoc Query, Shop Scheduling, Service Level Agreement (SLA), </t>
  </si>
  <si>
    <t xml:space="preserve">Replacement/ Performance Modeling </t>
  </si>
  <si>
    <t>FA Add-on Modules</t>
  </si>
  <si>
    <t>Motor Pool Module</t>
  </si>
  <si>
    <t>Shop Activity, (Tech,Supervisor, Storekeeper, Warranty portal) Module</t>
  </si>
  <si>
    <t>Customer Access Module</t>
  </si>
  <si>
    <t>KPI/Dashboards Module</t>
  </si>
  <si>
    <t>Enterprise Portal Module (include for free for all NEW clients)</t>
  </si>
  <si>
    <t>KeyValet</t>
  </si>
  <si>
    <t>FleetFocus Size (50 - 99 Units)- per vehicle unit (bus/ transit vehicle unit)</t>
  </si>
  <si>
    <t>FleetFocus Size (100 - 199 Units)- per vehicle unit (bus/ transit vehicle unit)</t>
  </si>
  <si>
    <t>FleetFocus Size (200 - 299 Units)-per vehicle unit (bus/ transit vehicle unit)</t>
  </si>
  <si>
    <t>FleetFocus Size (300-399 Units)- per vehicle unit (bus/ transit vehicle unit)</t>
  </si>
  <si>
    <t>FleetFocus Size (400 - 499 Units)-per vehicle unit (bus/ transit vehicle unit)</t>
  </si>
  <si>
    <t>FleetFocus Size (500-759 Units)- per vehicle unit (bus/ transit vehicle unit)</t>
  </si>
  <si>
    <t>FleetFocus Size (750- 999 Units)- per vehicle unit (bus/ transit vehicle unit)</t>
  </si>
  <si>
    <t>FleetFocus Size (1000-1999 Units)- per vehicle unit (bus/ transit vehicle unit)</t>
  </si>
  <si>
    <t>KeyValet Module (each site # 4-10)</t>
  </si>
  <si>
    <t>KeyValet Module (each site after the 10th)</t>
  </si>
  <si>
    <t>Price for base, modules added as per %</t>
  </si>
  <si>
    <t>Reports Server Per Month</t>
  </si>
  <si>
    <t>Reports Server Set-Up (one time)</t>
  </si>
  <si>
    <t>PMM/ Performance Measures and Monitors</t>
  </si>
  <si>
    <t>M5 Modules</t>
  </si>
  <si>
    <t>minimum for the module above is $7500.00</t>
  </si>
  <si>
    <t>M5 Crystal/ BOE Adapter with customer provided BOE license</t>
  </si>
  <si>
    <t>FuelFocus</t>
  </si>
  <si>
    <t>Fuel</t>
  </si>
  <si>
    <t>FuelFocus TLS/ Veeder Root Integration License (per site, if one site)</t>
  </si>
  <si>
    <t>FuelFocus TLS/ Veeder Root Integration License (per site, if multiple sites)</t>
  </si>
  <si>
    <t>Fuel Insight Software Additional Seats</t>
  </si>
  <si>
    <t>3rd Party</t>
  </si>
  <si>
    <t>FA:</t>
  </si>
  <si>
    <t>M5:</t>
  </si>
  <si>
    <t>Business Objects Enterprise XI for M5, Concurrent Access Licenses</t>
  </si>
  <si>
    <t xml:space="preserve">Business Objects Enterprise XI for M5, Named Users </t>
  </si>
  <si>
    <t xml:space="preserve">Business Objects Enterprise XI for M5, CPU license </t>
  </si>
  <si>
    <t>Novalog for FA*</t>
  </si>
  <si>
    <t>CatBase authoring software, licenses (for FA), per named user</t>
  </si>
  <si>
    <t>CatBase Viewers (Network, Internet TCP/IP or HTML Client)- (For FA- per concurrent user)</t>
  </si>
  <si>
    <t>*Novalog FA/IC Integration Module needs to also be purchased (see module list above)</t>
  </si>
  <si>
    <t xml:space="preserve">    Power supply</t>
  </si>
  <si>
    <t xml:space="preserve">    Cord</t>
  </si>
  <si>
    <t>Symbol LS3578 Cordlesss Scanner Bluetooth KIT</t>
  </si>
  <si>
    <t>Total single purchase order for up to $100,000 in software licenses</t>
  </si>
  <si>
    <t>*</t>
  </si>
  <si>
    <r>
      <t xml:space="preserve">FleetFocus software, for KeyValet </t>
    </r>
    <r>
      <rPr>
        <b/>
        <i/>
        <u/>
        <sz val="10"/>
        <rFont val="Arial"/>
        <family val="2"/>
      </rPr>
      <t>stand alone</t>
    </r>
    <r>
      <rPr>
        <b/>
        <i/>
        <sz val="10"/>
        <rFont val="Arial"/>
        <family val="2"/>
      </rPr>
      <t>, i.e. not current software customers. Purchasing KeyValet 'stand alone'</t>
    </r>
  </si>
  <si>
    <t>FA Integration Modules</t>
  </si>
  <si>
    <t>Annual Fee - 101+ Workstations</t>
  </si>
  <si>
    <t>Hosting Services</t>
    <phoneticPr fontId="23" type="noConversion"/>
  </si>
  <si>
    <t>Annual Fee - 101 - 200 Workstations</t>
    <phoneticPr fontId="23" type="noConversion"/>
  </si>
  <si>
    <t>Annual Fee - 200+ Workstations</t>
    <phoneticPr fontId="23" type="noConversion"/>
  </si>
  <si>
    <r>
      <t xml:space="preserve">Hosting, per </t>
    </r>
    <r>
      <rPr>
        <b/>
        <u/>
        <sz val="10"/>
        <rFont val="Arial"/>
        <family val="2"/>
      </rPr>
      <t xml:space="preserve">Transit </t>
    </r>
    <r>
      <rPr>
        <b/>
        <sz val="10"/>
        <rFont val="Arial"/>
        <family val="2"/>
      </rPr>
      <t>vehicle per month</t>
    </r>
    <r>
      <rPr>
        <sz val="10"/>
        <rFont val="Arial"/>
      </rPr>
      <t xml:space="preserve"> (customer purchases software)</t>
    </r>
  </si>
  <si>
    <t>$2500 per month</t>
  </si>
  <si>
    <t>Vehicles 1-99</t>
  </si>
  <si>
    <t>Vehicles 100-199</t>
  </si>
  <si>
    <t>Vehicles 200-299</t>
  </si>
  <si>
    <t>Vehicles 300-399</t>
  </si>
  <si>
    <t>Vehicles 400-499</t>
  </si>
  <si>
    <t>Vehicles 2000+</t>
  </si>
  <si>
    <t>FleetFocus ASP- SAAS
(Rental-Per vehicle/Per Month);  Includes Maintenance</t>
  </si>
  <si>
    <t>Server Set-Up (one-time)</t>
  </si>
  <si>
    <t>$2,000 per month</t>
  </si>
  <si>
    <t>$5,000 per month</t>
  </si>
  <si>
    <t>List Pricing (not to be published)</t>
  </si>
  <si>
    <t>MobileFocus for Windows OS, per pda, not incl. hardware</t>
  </si>
  <si>
    <t>FleetFocus Size (1000 + Units)- per vehicle unit</t>
  </si>
  <si>
    <t>KeyValet Module (1st site)</t>
  </si>
  <si>
    <t>KeyValet Module (2nd and 3rd sites (each))</t>
  </si>
  <si>
    <t>Kiosk Hardware (1-25 units)</t>
  </si>
  <si>
    <t>RailFocus Size (250-499 Units)- per vehicle unit (rail vehicle unit)</t>
    <phoneticPr fontId="23" type="noConversion"/>
  </si>
  <si>
    <t>Reporting Module</t>
    <phoneticPr fontId="23" type="noConversion"/>
  </si>
  <si>
    <t>Setup Fee</t>
    <phoneticPr fontId="23" type="noConversion"/>
  </si>
  <si>
    <t>Annual Fee - up to 10 Workstations</t>
  </si>
  <si>
    <t>Annual Fee - 11 to 25 Workstations</t>
  </si>
  <si>
    <t>Annual Fee - 26 to 50 Workstations</t>
  </si>
  <si>
    <t>Annual Fee - 51-100 Workstations</t>
  </si>
  <si>
    <t>For quantities above 25, customers may be granted additional discounts on a case by case basis.  These discounts will require written approval from a Company Vice President or higher.</t>
    <phoneticPr fontId="2" type="noConversion"/>
  </si>
  <si>
    <t>Barcode/Kiosk Warranty:</t>
  </si>
  <si>
    <t>The price of Barcode hardware includes a 1 year warranty on parts.  Extended warranties beyond Year 1 are available and MAY NOT be discounted.</t>
  </si>
  <si>
    <t>Other Integration Modules:</t>
  </si>
  <si>
    <t>ASP/Software As a Service, and Hosting- Non-Transit</t>
  </si>
  <si>
    <t>ASP/Software As A Service, and Hosting- Transit</t>
  </si>
  <si>
    <t>FA Novalog IPC Parts Catalog Integration (does not include Novalog software)</t>
  </si>
  <si>
    <t>Reports Server Set-Up (one-time)</t>
  </si>
  <si>
    <t>FleetFocus/FuelFocus Integration License (per ICU)</t>
    <phoneticPr fontId="23" type="noConversion"/>
  </si>
  <si>
    <t>Lincoln Industrial Fluid Interface Adapter</t>
    <phoneticPr fontId="23" type="noConversion"/>
  </si>
  <si>
    <t>FleetFocus Size (200-749 Units)- per vehicle unit (non bus/ non transit)</t>
    <phoneticPr fontId="23" type="noConversion"/>
  </si>
  <si>
    <t>FleetFocus Size (2500-4999 Units)- per vehicle unit (non bus/ non transit)</t>
    <phoneticPr fontId="23" type="noConversion"/>
  </si>
  <si>
    <t>FleetFocus Size (5000 - 7499 Units)-per vehicle unit (non bus/ non transit)</t>
    <phoneticPr fontId="23" type="noConversion"/>
  </si>
  <si>
    <r>
      <t>FleetFocus software, for FuelFocus s</t>
    </r>
    <r>
      <rPr>
        <b/>
        <u/>
        <sz val="10"/>
        <rFont val="Arial"/>
        <family val="2"/>
      </rPr>
      <t>tand alone</t>
    </r>
    <r>
      <rPr>
        <b/>
        <sz val="10"/>
        <rFont val="Arial"/>
        <family val="2"/>
      </rPr>
      <t>, i.e. not current software customers. Purchasing FuelFocus 'stand alone'</t>
    </r>
  </si>
  <si>
    <t xml:space="preserve">FuelTickets and Fuel inventory only: Contractually not allowed to use FleetFocus for work orders, replacement, parts inventory, etc </t>
  </si>
  <si>
    <t>FleetFocus Size (1-999 Units)- per vehicle unit</t>
  </si>
  <si>
    <t>FleetFocus:</t>
  </si>
  <si>
    <t>FleetFocus Software:</t>
  </si>
  <si>
    <t>Quantities of 4,000 or more</t>
  </si>
  <si>
    <t>RVB Programmers and Vehicle Kits</t>
    <phoneticPr fontId="2" type="noConversion"/>
  </si>
  <si>
    <t>Quantities &lt; 20</t>
  </si>
  <si>
    <t>Quantities of 20 to 99</t>
  </si>
  <si>
    <t>Easy Connect Cables (min purchase of 100 units required)</t>
  </si>
  <si>
    <t>Quantities &lt; 500</t>
  </si>
  <si>
    <t>Quantities of 500-3,999</t>
  </si>
  <si>
    <t>Spare Parts &amp; Spare Parts Kits</t>
  </si>
  <si>
    <t>Quantities &lt; 10</t>
  </si>
  <si>
    <t>Quantities of 10 or more</t>
  </si>
  <si>
    <t>HID Keys</t>
  </si>
  <si>
    <t>Quantities &lt; 5,000</t>
  </si>
  <si>
    <t>Quantities of 5,000 or more</t>
  </si>
  <si>
    <t>FleetFocus Annual Maintenance:</t>
  </si>
  <si>
    <t>Maintenance begins on the date of contract execution.</t>
  </si>
  <si>
    <t>Maintenance will automatically renew annually for a 12-month term.</t>
  </si>
  <si>
    <t>Maintenance fee must be paid in full at the beginning of each renewal term.</t>
  </si>
  <si>
    <t>Maintenance service agreements include the following (see Software Maintenance Agreement for terms and conditions):</t>
  </si>
  <si>
    <t>Corrections to deviations to Software</t>
  </si>
  <si>
    <t>Optional and Mandatory Revisions to Software</t>
  </si>
  <si>
    <t>Telephone hotline assistance during normal business hours</t>
  </si>
  <si>
    <t>Emergency techncial assistance as needed</t>
  </si>
  <si>
    <t>Technical literature</t>
  </si>
  <si>
    <t>Onsite maintenance as required (travel and lodging costs not included)</t>
  </si>
  <si>
    <t>Barcode Hardware (1-25 units)</t>
  </si>
  <si>
    <t>Consulting Services (Fleet, Facilities and Fuel)</t>
  </si>
  <si>
    <t>The price of Kiosk hardware includes a 2-year warranty on parts.  No extended warranty available.</t>
  </si>
  <si>
    <t>FuelFocus Products:</t>
  </si>
  <si>
    <t>FUEL HARDWARE:</t>
  </si>
  <si>
    <r>
      <t>Quantity Discounts for NEW Customers</t>
    </r>
    <r>
      <rPr>
        <b/>
        <sz val="8"/>
        <rFont val="Arial"/>
        <family val="2"/>
      </rPr>
      <t xml:space="preserve"> (see Note 1)</t>
    </r>
    <r>
      <rPr>
        <b/>
        <sz val="10"/>
        <rFont val="Arial"/>
        <family val="2"/>
      </rPr>
      <t xml:space="preserve">: </t>
    </r>
  </si>
  <si>
    <t>Non WAF and WAF Station Equipment</t>
  </si>
  <si>
    <t>Quantities &lt; 50</t>
  </si>
  <si>
    <t>Quantities 50-99</t>
  </si>
  <si>
    <t>Quantities of 100 or more</t>
  </si>
  <si>
    <t>Nozzle Tags</t>
  </si>
  <si>
    <t>Quantities &lt; 200</t>
  </si>
  <si>
    <t>Quantities of 200 or more</t>
  </si>
  <si>
    <t>WAF Vehicle Equipment</t>
  </si>
  <si>
    <t>Quantities &lt; 1,500</t>
  </si>
  <si>
    <t>Quantities 1,500-3,999</t>
  </si>
  <si>
    <t>FA AssetWorks IPC Parts Catalog Integration (does not include Documoto/Digabit software)</t>
    <phoneticPr fontId="23" type="noConversion"/>
  </si>
  <si>
    <t>FuelFocus (Per ICU)</t>
    <phoneticPr fontId="23" type="noConversion"/>
  </si>
  <si>
    <t>Banner Overheard Sensors</t>
  </si>
  <si>
    <t>Quantities of 50 or more</t>
  </si>
  <si>
    <t xml:space="preserve">Omron </t>
  </si>
  <si>
    <t>Quantities &lt; 100</t>
  </si>
  <si>
    <t>Equipment Rental</t>
  </si>
  <si>
    <t>FUEL HARDWARE WARRANTY:</t>
  </si>
  <si>
    <t>FleetFocus Integration License</t>
  </si>
  <si>
    <t>MAX-P2P-KIT</t>
  </si>
  <si>
    <t>FF-CAT5e-1000</t>
  </si>
  <si>
    <t xml:space="preserve">RDR-MG-00 </t>
  </si>
  <si>
    <t xml:space="preserve">RDR-HI-01 </t>
  </si>
  <si>
    <t>2500-UG-KT</t>
  </si>
  <si>
    <t>EIK-FF-100</t>
  </si>
  <si>
    <t>EIK-FF-101</t>
  </si>
  <si>
    <t>Annual Fee - up to 5 Workstations</t>
    <phoneticPr fontId="23" type="noConversion"/>
  </si>
  <si>
    <t>DESCRIPTION</t>
  </si>
  <si>
    <t>PART #</t>
  </si>
  <si>
    <t>List Price</t>
  </si>
  <si>
    <t xml:space="preserve">Ten years experience with complex facility/fleet maintenance management system implementations.  Experience at the executive/mgmt level in program management and software product design work including: specification of program modifications, data interface programs, and data conversion coding; defining program modifications as being baseline product or customer specific custom modifications.  Experience in software implementation across multiple platforms/environments; specifying program modifications, data interface programs, and data conversion coding; defining program modifications as being baseline product or customer specific custom modifications; analyzing customer work flow and standard operating procedure requirements relative to the software and capability of developing a detailed plan to accommodate these requirements through the use of the software. </t>
  </si>
  <si>
    <t>Fleet/Facilities Software Sr Project Manager</t>
  </si>
  <si>
    <t xml:space="preserve">LCK-01-00 </t>
  </si>
  <si>
    <t xml:space="preserve">ASS-FD-512 </t>
  </si>
  <si>
    <t>SUA925QD</t>
  </si>
  <si>
    <t>Consulting Categories</t>
  </si>
  <si>
    <t>Description of Services Provided</t>
  </si>
  <si>
    <t>Education Level</t>
  </si>
  <si>
    <t>Years Experience in Specific Discipline</t>
  </si>
  <si>
    <t>Fleet/Facilities Software Program Manager</t>
  </si>
  <si>
    <t>CPU-2500-5823</t>
  </si>
  <si>
    <t>ASS-70-82</t>
  </si>
  <si>
    <t>RPS-2500-1205</t>
  </si>
  <si>
    <t>FAN-01-01</t>
  </si>
  <si>
    <t>ACC-KB-16</t>
  </si>
  <si>
    <t>RFC-DS-00</t>
  </si>
  <si>
    <t>RVC-03-25U</t>
  </si>
  <si>
    <t>RVC-01-70U</t>
  </si>
  <si>
    <t>RVC-01-A1U</t>
  </si>
  <si>
    <t>RVS-01-75U</t>
  </si>
  <si>
    <t>RNA-DSH-01</t>
  </si>
  <si>
    <t>RNA-01-03U</t>
  </si>
  <si>
    <t>RVC-01-57U</t>
  </si>
  <si>
    <t>RVC-01-65U</t>
  </si>
  <si>
    <t>RVC-01-80U</t>
  </si>
  <si>
    <t>RVC-01-A0U</t>
  </si>
  <si>
    <t>RVC-01-B5U</t>
  </si>
  <si>
    <t>RVS-01-70U</t>
  </si>
  <si>
    <t>RID-01-ID2</t>
  </si>
  <si>
    <t xml:space="preserve">RVC-GAL-01 </t>
  </si>
  <si>
    <t xml:space="preserve">RVC-AVV-01 </t>
  </si>
  <si>
    <t>RVC-MRS-01</t>
  </si>
  <si>
    <t>RDL-ID-50</t>
  </si>
  <si>
    <t>ACC-CV-01</t>
  </si>
  <si>
    <t>RID-04-55RF5</t>
  </si>
  <si>
    <t>RID-04-55RF5-CON</t>
  </si>
  <si>
    <t>RID-04-55RF7-CON</t>
  </si>
  <si>
    <t>RID-04-54RF5</t>
  </si>
  <si>
    <t>RDD-A0-02, ASS-PS-12A</t>
  </si>
  <si>
    <t>RDD-MPA-01</t>
  </si>
  <si>
    <t>RID-TR-WTN</t>
  </si>
  <si>
    <t>RID-TR-CNG</t>
  </si>
  <si>
    <t>PUL-OPW-001</t>
  </si>
  <si>
    <t>PUL-GAS-001</t>
  </si>
  <si>
    <t>PUL-VRT-001</t>
  </si>
  <si>
    <t>Veeder Root Integration (per site if 1 site)</t>
  </si>
  <si>
    <t>Seven (7) years experience delivering functional and technical training classes, particularly fleet or facilities management software application training to varied clients. High degree of professionalism. Demonstrable industry knowledge; organized and prepared; knowledgeable and in command of the materials being taught. Can communicate clearly, responding effectively to questions in a classroom environment.</t>
  </si>
  <si>
    <t>Fleet/Facilities Software Implementation Specialist</t>
  </si>
  <si>
    <t>Bachelor's degree in computer science/MIS/technical area or software design, or equivalent technical training in areas pertinent to the responsibilities.</t>
  </si>
  <si>
    <t>Bachelor'sComputer science/MIS/Technical area or software design, or equivalent technical training in areas pertinent to the responsibilities.</t>
  </si>
  <si>
    <t>Serves as the primary contact with customer and works closely with other staff on a variety of tasks to ensure successful implementation of the project plan including: analysis of customer work flow and standard operating procedures; program modifications, data interface programs; data conversion coding requirements; and variance verification. Coordinates with Customer to deliver training activities associated with the implementation. Prepares project plans, implementation schedules, customer status reports, trip reports, expense reports and travel schedules. Troubleshoots all aspects of the project plan and communicates regularly with the Customer Project Manager on status of the implementation.</t>
  </si>
  <si>
    <t>BA in a Business/Technical area or software design. Significant technical training and technical project management experience in areas pertinent to the implementation may be substituted for the degree requirement.</t>
  </si>
  <si>
    <t>Fleet/Facilities Software Project Manager</t>
  </si>
  <si>
    <t>Fleet/Facilities Software System Architect</t>
  </si>
  <si>
    <t>BA in a Business/Technical area or software design. Master's degree may be substituted for 2 years experience.</t>
  </si>
  <si>
    <t>Bachelor's in Computer Science/MIS/technical area or software design, or equivalent technical training in areas pertinent to the responsibilities.</t>
  </si>
  <si>
    <t>Fleet/Facilities Software Developer</t>
  </si>
  <si>
    <t xml:space="preserve">Two (2) years experience designing and developing software for the fleet or facilities management industry. Data integration experience across several computer environments and platforms. Experience in the production of technical specifications and systems documentation. Familiar with standard software development procedures and the software development cycle. Additional experience in financial accounting environment desirable. </t>
  </si>
  <si>
    <t>Fleet/Facilities Software Sr Implementation Specialist</t>
  </si>
  <si>
    <t>Working with customers on-site and remotely to provide software training to personnel involved with the software - directors, supervisors, administrative personnel, craftsmen, and shop workers. Prepares and customizes documentation for classroom presentation. Develops class curriculum, workshops and new class offerings. Leads customers in implementing best practices and new workflows. Provides technical assistance to customers as needed.</t>
  </si>
  <si>
    <t>Bachelors Degree or equivalent technical training/experience.</t>
  </si>
  <si>
    <t>Fuel Software Installer/Trainer</t>
  </si>
  <si>
    <t>Bachelor's degree in Computer Science/MIS/Technical area or software design; or equivalent technical training or work experience in areas pertinent to the responsibilities.</t>
  </si>
  <si>
    <t xml:space="preserve">One (1) year experience performing installation, configuration, setup and upgrades of software applications.  High level of proficiency with Microsoft operating systems.  . Highly proficient PC and technical skills. Demonstrates effective communication, interpersonal, organizational and planning skills.  Ability to communicate software training materials to customers in a classroom environment or in the field.  </t>
  </si>
  <si>
    <t>Fuel Master Technician</t>
  </si>
  <si>
    <t>Three (3) years experience delivering functional and technical training classes, particularly fleet or facilities management software application training to varied clients. High degree of professionalism. Demonstrable industry knowledge; organized and prepared; knowledgeable and in command of the materials being taught. Can communicate clearly, responding effectively to questions in a classroom environment.</t>
  </si>
  <si>
    <t>Fleet/Facilities Software Installation Engineer</t>
  </si>
  <si>
    <t>Commercial Hourly Rate</t>
    <phoneticPr fontId="23" type="noConversion"/>
  </si>
  <si>
    <t xml:space="preserve">Manages the implementation effort for many customers. This includes planning and coordinating both AssetWorks and customer activities to ensure that the goals and objectives of the implementation are accomplished within the defined time and funding parameters. Is fiscally responsible for achieving budgetary goals of the project. Consults with customers on the integration of Facility/FleetFocus products and the customer's standard operating procedures. Defines system interfaces, data conversion requirements, and software modifications required to support the customer’s implementation requirements. Performs and/or supervises personnel in complex variance verifications, release testing and customer specific beta software support. </t>
  </si>
  <si>
    <t xml:space="preserve">Seven (7) years experience in software project management including implementations of large complex projects.  High level of knowledge of AssetWorks software products and services and skills to implement AssetWorks solutions in multiple environments including servers using a mixture of operating systems.  </t>
  </si>
  <si>
    <t xml:space="preserve">Two (2) years experience in software project management including implementations of large complex projects.  High level of knowledge of AssetWorks software products and services and skills to implement AssetWorks solutions in multiple environments including servers using a mixture of operating systems.  </t>
  </si>
  <si>
    <t xml:space="preserve">Certified installer or approved service representative for Gasboy, PetroVend, Dresser Wayne, Veeder Root, Bennett and similar manufacturers in petroleum industry or equivalent technical training in areas pertinent to the responsibilities.  </t>
  </si>
  <si>
    <t>Lead the overall design and development effort from a technical and functional perspective. Responsible for architectural underpinnings of the application and maintenance of the AssetWorks software product codes and extension of the product. Serves as a technical resource to the AssetWorks Customer Support Staff, Project Manager and Program Manager in the resolution of customer issues with data conversion and product functionality. Reviews functional and technical specifications for custom interfaces as well as requirement analysis documentation for custom software. Executes the production and maintenance of software specifications and technical documentation of developed code. Performs other duties as may be assigned by management.</t>
  </si>
  <si>
    <t xml:space="preserve">Ten (10) years experience designing and developing the core AssetWorks applications. Experience in the production of technical specifications and systems documentation. Familiar with standard software development procedures and the software development cycle. </t>
  </si>
  <si>
    <t>Maintenance of the AssetWorks software product codes and extension of the product. Serves as a technical resource to the AssetWorks Customer Support Staff, Project Manager and Program Manager in the resolution of customer issues with data conversion and product functionality. Reviews functional and technical specifications for custom interfaces as well as requirement analysis documentation for custom software. Executes the production and maintenance of software specifications and technical documentation of developed code. Performs other duties as may be assigned by management.</t>
  </si>
  <si>
    <t>Supports the Project Manager in working with the customer during the installation of the AssetWorks software. Works closely with other AssetWorks and customer staff on a variety of tasks to ensure successful implementation. Assists in the troubleshooting of all installation tasks and related issues.</t>
  </si>
  <si>
    <t xml:space="preserve">Supports the Project Manager in working with the customer during the installation of the AssetWorks software. Works closely with other AssetWorks and customer staff on a variety of tasks to ensure successful implementation. Assists in the troubleshooting of all installation tasks and related issues.   Provides classroom or field based training to customers.  </t>
  </si>
  <si>
    <t xml:space="preserve">Supports the Project Manager in performing the physical installation of the FuelFocus System hardware.  Acts as liaison between Project Manager and outside contractors for site readiness.  Works closely with other AssetWorks and customer staff on a variety of tasks to ensure successful implementation. Assists in the troubleshooting of all installation tasks and related issues. </t>
  </si>
  <si>
    <t>Five (5) years technical experience installing and supporting the AssetWorks FuelFocus system or similar systems.   Experience in the execution of technical specifications and systems documentation.   Familiarity and ability to read electrical schematics from various pump manufacturers.  Highly proficient electrical skills. Possesses all applicable certifications as well as deep knowledge of all OSHA and safety standards relevant to site installation and location.</t>
  </si>
  <si>
    <t>FuelFocus RF Controller - 8 Hose</t>
  </si>
  <si>
    <t>FuelFocus RF Controller - 12 Hose</t>
  </si>
  <si>
    <t>FuelFocus RF Controller - 16 Hose</t>
  </si>
  <si>
    <t>FuelFocus Controller - 2 Hose</t>
  </si>
  <si>
    <t>FuelFocus Controller - 4 Hose</t>
  </si>
  <si>
    <t>FuelFocus Controller - 8 Hose</t>
  </si>
  <si>
    <t>FuelFocus Controller - 12 Hose</t>
  </si>
  <si>
    <t>FuelFocus Controller - 16 Hose</t>
  </si>
  <si>
    <t>FuelFocus RF Controller - 4 Hose with Printer</t>
  </si>
  <si>
    <t>FuelFocus RF Controller - 8 Hose with Printer</t>
  </si>
  <si>
    <t>FuelFocus RF Controller - 12 Hose with Printer</t>
  </si>
  <si>
    <t>RF Vehicle ID Box J1939 Canbus</t>
  </si>
  <si>
    <t>RF Vehicle ID Box J1708 - Transit</t>
  </si>
  <si>
    <t>RF Vehicle ID Box J1939 Canbus - Transit</t>
  </si>
  <si>
    <t>RF Vehicle ID Box OBDII Canbus</t>
  </si>
  <si>
    <t>New Style RF Vehicle ID Box Flash Tool</t>
  </si>
  <si>
    <t>Light Duty Canbus Tester</t>
  </si>
  <si>
    <t>Heavy Duty J1708/1939 Tester</t>
  </si>
  <si>
    <t>Fuel Inlet Antenna Sample Kit</t>
  </si>
  <si>
    <t>Three (3) technical experience installing and supporting the AssetWorks applications. Experience in the execution of technical specifications and systems documentation. Familiar with standard software operating and support procedures.</t>
  </si>
  <si>
    <t>FuelFocus Controller Upgrade Kit 12-16 Hose</t>
  </si>
  <si>
    <t>2500-UG-03</t>
  </si>
  <si>
    <t>FuelFocus WAF Upgrade Kit</t>
  </si>
  <si>
    <t>2500-UG-WAF</t>
  </si>
  <si>
    <t>FuelFocus RF Controller - 4 Electronic, 4 Mechanical</t>
  </si>
  <si>
    <t>2500-AE1H-4R00-11AF</t>
  </si>
  <si>
    <t>FuelFocus RF Controller - 4 Electronic Dispensers MPD</t>
  </si>
  <si>
    <t>2500-ME10-ER00-11AF</t>
  </si>
  <si>
    <t>FuelFocus RF Controller - 4 Electronic Dispensers</t>
  </si>
  <si>
    <t>DDA Lite - with power supply (Non MPD)</t>
  </si>
  <si>
    <t>DDA-LT-01, ASS-PS-19</t>
  </si>
  <si>
    <t>DDA  - with power supply (MPD)</t>
  </si>
  <si>
    <t>Mechanical Pump Adapter</t>
  </si>
  <si>
    <t>Oil Reel Conversion Kit</t>
  </si>
  <si>
    <t>RF Mobile Tanker FuelFocus Controller</t>
  </si>
  <si>
    <t>Mobile Tanker FuelFocus Controller</t>
  </si>
  <si>
    <t>2500-MBL-01 - NORF</t>
  </si>
  <si>
    <t>FuelFocus Controller GPS Unit</t>
  </si>
  <si>
    <t>FuelFocus Vehicle Data Collector</t>
  </si>
  <si>
    <t>includes High Power RF Antenna, RFU w/ power supply, VDC software</t>
  </si>
  <si>
    <t>FuelFocus VDC Controller</t>
  </si>
  <si>
    <t>Includes: Controller, Chassis, Network switch, Windows License, UPS</t>
  </si>
  <si>
    <t>RPC-RF-06, MTL-2500-MAST</t>
  </si>
  <si>
    <t>Mag Card Option</t>
  </si>
  <si>
    <t>HID Option</t>
  </si>
  <si>
    <t>AWID Option</t>
  </si>
  <si>
    <t xml:space="preserve">RDR-AWID-01 </t>
  </si>
  <si>
    <t>Dallas Key Reader</t>
  </si>
  <si>
    <t>MOD0005</t>
  </si>
  <si>
    <t>Printer Upgrade Kit with door (after sale)</t>
  </si>
  <si>
    <t>Electrical Installation Kit - LG</t>
  </si>
  <si>
    <t>Electrical Installation Kit - SM</t>
  </si>
  <si>
    <t>FF OPW Pulser Kit</t>
  </si>
  <si>
    <t>FF GAS Pulser Interface Board</t>
  </si>
  <si>
    <t>FF VR Totalizer Pulser</t>
  </si>
  <si>
    <t>Omron DPST-NO Relays w/Base</t>
  </si>
  <si>
    <t>G7L-2A-TJ-CB-AC100120/P7LF06</t>
  </si>
  <si>
    <t>Banner Overhead Sensors</t>
  </si>
  <si>
    <t>FF Communication Cable</t>
  </si>
  <si>
    <t>Fuel Insight Software -Server Only</t>
  </si>
  <si>
    <t>KeyBox Enclosure - 32 Keys</t>
  </si>
  <si>
    <t>KeyBox Enclosure - 64 Keys</t>
  </si>
  <si>
    <t>KeyBox Enclosure - 96 Keys</t>
  </si>
  <si>
    <t>KeyBox Enclosure - 8 Keys</t>
  </si>
  <si>
    <t>KeyBox Enclosure - 16 Keys</t>
  </si>
  <si>
    <t>Station Equipment Mark Up</t>
  </si>
  <si>
    <t>Vehicle Equipment Mark Up</t>
  </si>
  <si>
    <t>Roseman Station Discount</t>
  </si>
  <si>
    <t>Roseman Vehicle Equipment</t>
  </si>
  <si>
    <t>WAF Controller Discount</t>
  </si>
  <si>
    <t>LIST</t>
  </si>
  <si>
    <t>FuelFocus RF Controller - 2 Hose</t>
  </si>
  <si>
    <t>FuelFocus RF Controller - 4 Hose</t>
  </si>
  <si>
    <t>RID-56-J1708-RF1</t>
  </si>
  <si>
    <t>RID-56-GEN-RF1-MAXHD</t>
  </si>
  <si>
    <t>RID-56-J1708-RF1-TR</t>
  </si>
  <si>
    <t>RID-56-GEN-RF1-MAXHD-TR</t>
  </si>
  <si>
    <t>RID-56-GEN-RF1-MAXLD</t>
  </si>
  <si>
    <t>OBDII Canbus Easy Connect Cable - 100 piece min</t>
  </si>
  <si>
    <t>N-Ring L type (2-7/8")</t>
  </si>
  <si>
    <t>T-Ring 2-1/8 (R-57UL)</t>
  </si>
  <si>
    <t>Vehicle Coil R-65UL</t>
  </si>
  <si>
    <t>T-Ring 3.0 (R-80UL)</t>
  </si>
  <si>
    <t>T-Ring 3-13/16 (R-100UL)</t>
  </si>
  <si>
    <t>T-Ring 4-13/16 (R-125UL)</t>
  </si>
  <si>
    <t>Slim Coils</t>
  </si>
  <si>
    <t>T-Ring 2.5" 2-5/15 (X-2.5UL)</t>
  </si>
  <si>
    <t>T-Ring 2-5/8 (R-70UL)</t>
  </si>
  <si>
    <t>T-Ring 4-3/16 (R-110UL)</t>
  </si>
  <si>
    <t>Vehicle Coil with PVC Cover S-75</t>
  </si>
  <si>
    <t>Dashboard Coil</t>
  </si>
  <si>
    <t>RF Vehicle ID Box Programmer</t>
  </si>
  <si>
    <t>RF Vehicle ID Box Programmer - Battery</t>
  </si>
  <si>
    <t>ACC-CB-B58</t>
  </si>
  <si>
    <t>VIB WAF Dual Input No PID + Connector WO Antenna</t>
  </si>
  <si>
    <t>VIB WAF J1708 Dual Input No PID + Connector WO Antenna</t>
  </si>
  <si>
    <t>RID-04-56RF6-CON</t>
  </si>
  <si>
    <t>VIB WAF J1939 Dual Input No PID + Connector WO Antenna</t>
  </si>
  <si>
    <t>VIB WAF Canbus Dual Input No PID + Connector WO Antenna</t>
  </si>
  <si>
    <t>VIB Lite - ID Only</t>
  </si>
  <si>
    <t>Galtronic Antenna for RVB (RM915)</t>
  </si>
  <si>
    <t>AVIV  Antenna for RVB (RM915)</t>
  </si>
  <si>
    <t>Mars Antenna  for RVB (RM915</t>
  </si>
  <si>
    <t>ID Clips for ID Box</t>
  </si>
  <si>
    <t>RVB Cover (Rubber)</t>
  </si>
  <si>
    <t>RF Vehicle Starter Kit - Light &amp; Heavy Duty</t>
    <phoneticPr fontId="23" type="noConversion"/>
  </si>
  <si>
    <t>RID-56-TST</t>
  </si>
  <si>
    <t>TST-1708-1939</t>
  </si>
  <si>
    <t>RKT-2500-F-08HM</t>
  </si>
  <si>
    <t>Spare Parts Kit Mobile - MAG</t>
  </si>
  <si>
    <t>RKT-2500-MBL-M</t>
  </si>
  <si>
    <t>Spare Parts Kit Mobile - HID</t>
  </si>
  <si>
    <t>RKT-2500-MBL-H</t>
  </si>
  <si>
    <t>FuelFocus RF Controller - 16 Hose with Printer</t>
  </si>
  <si>
    <t>FuelFocus Controller - 4 Hose with Printer</t>
  </si>
  <si>
    <t>FuelFocus Controller - 8 Hose with Printer</t>
  </si>
  <si>
    <t>FuelFocus Controller - 12 Hose with Printer</t>
  </si>
  <si>
    <t>FuelFocus Controller - 16 Hose with Printer</t>
  </si>
  <si>
    <t>FuelFocus Controller Upgrade Kit 4-8 Hose</t>
  </si>
  <si>
    <t>2500-UG-02</t>
  </si>
  <si>
    <t>Panel Board</t>
  </si>
  <si>
    <t>CPU Board (without frameware)</t>
  </si>
  <si>
    <t>New CPU Board (1G Flash &amp; Memory Stick included)</t>
  </si>
  <si>
    <t>CPU-2500-5895</t>
  </si>
  <si>
    <t>Memory Stick 256MB Ram</t>
  </si>
  <si>
    <t>TS32MLS64V6F</t>
  </si>
  <si>
    <t>1G Flash Disk (Programmed)</t>
  </si>
  <si>
    <t>ASS-FD-1G</t>
  </si>
  <si>
    <t>Pump Board</t>
  </si>
  <si>
    <t>4 Channel Junction Board</t>
  </si>
  <si>
    <t>8 Channel Junction Board</t>
  </si>
  <si>
    <t>4 Channels Electric Board</t>
  </si>
  <si>
    <t>Dispenser Bypass Card</t>
  </si>
  <si>
    <t>Power Supply</t>
  </si>
  <si>
    <t>Cooling Fan</t>
  </si>
  <si>
    <t xml:space="preserve">Keypad </t>
  </si>
  <si>
    <t>RFU Adaptor</t>
  </si>
  <si>
    <t>LCD Display</t>
  </si>
  <si>
    <t>Magnetic Card Reader</t>
  </si>
  <si>
    <t>HID Reader</t>
  </si>
  <si>
    <t>Head Lock</t>
  </si>
  <si>
    <t>Flash Disk (Programmed) 512K</t>
  </si>
  <si>
    <t>Flash Disk (Programmed) 1G</t>
  </si>
  <si>
    <t>ASS-FD 1G</t>
  </si>
  <si>
    <t>Flash Disk (Programmed) 4G</t>
  </si>
  <si>
    <t>ASS-FD-4G</t>
  </si>
  <si>
    <t>Flash Disk (Programmed) 4G .NET2</t>
  </si>
  <si>
    <t>ASS-FD-4G-P2</t>
  </si>
  <si>
    <t>HD-1346</t>
  </si>
  <si>
    <t>HD-1326</t>
  </si>
  <si>
    <t>Scissor Lift - Weekly</t>
  </si>
  <si>
    <t>4WD500-W</t>
  </si>
  <si>
    <t>Mobilization- Demobilization</t>
  </si>
  <si>
    <t>MBE-DMBE</t>
  </si>
  <si>
    <t>8 Hose Pedestal Only</t>
  </si>
  <si>
    <t>KV-RFS-001</t>
    <phoneticPr fontId="23" type="noConversion"/>
  </si>
  <si>
    <t>RF Vehicle Starter Kit - KeyValet</t>
    <phoneticPr fontId="23" type="noConversion"/>
  </si>
  <si>
    <t>KeyBox - 8 Keys</t>
    <phoneticPr fontId="23" type="noConversion"/>
  </si>
  <si>
    <t>KeyBox - 16 Keys</t>
    <phoneticPr fontId="23" type="noConversion"/>
  </si>
  <si>
    <t>KeyBox - 32 Keys</t>
    <phoneticPr fontId="23" type="noConversion"/>
  </si>
  <si>
    <t>KeyBox - 64 Keys</t>
    <phoneticPr fontId="23" type="noConversion"/>
  </si>
  <si>
    <t>KeyBox - 96 Keys</t>
    <phoneticPr fontId="23" type="noConversion"/>
  </si>
  <si>
    <t>Proximity Reader (HID)</t>
    <phoneticPr fontId="23" type="noConversion"/>
  </si>
  <si>
    <t>Wall Mounted Controller</t>
    <phoneticPr fontId="23" type="noConversion"/>
  </si>
  <si>
    <t>HID Proximity Keys</t>
    <phoneticPr fontId="23" type="noConversion"/>
  </si>
  <si>
    <t>KeyBox Antenna Kit</t>
    <phoneticPr fontId="23" type="noConversion"/>
  </si>
  <si>
    <t>Vehicle Unit Programmer</t>
    <phoneticPr fontId="23" type="noConversion"/>
  </si>
  <si>
    <t>RF Vehicle Starter Kit - KeyValet</t>
    <phoneticPr fontId="23" type="noConversion"/>
  </si>
  <si>
    <t>Vehicle Antennas</t>
    <phoneticPr fontId="23" type="noConversion"/>
  </si>
  <si>
    <t>Vehicle Identification Box</t>
    <phoneticPr fontId="23" type="noConversion"/>
  </si>
  <si>
    <t>KeyBox Hardware</t>
    <phoneticPr fontId="23" type="noConversion"/>
  </si>
  <si>
    <t>KeyBox Enclosures</t>
    <phoneticPr fontId="23" type="noConversion"/>
  </si>
  <si>
    <t>KeyBox Options</t>
    <phoneticPr fontId="23" type="noConversion"/>
  </si>
  <si>
    <t>Vehicle Hardware</t>
    <phoneticPr fontId="23" type="noConversion"/>
  </si>
  <si>
    <t>FleetFocus VDC Integration License</t>
  </si>
  <si>
    <t>FleetFocus Lincoln Lube Integration License</t>
  </si>
  <si>
    <t>FLIL - LIN-001</t>
  </si>
  <si>
    <t>Veeder Root Integration (per site if multiple sites)</t>
  </si>
  <si>
    <t>Universal Nozzle Tag</t>
  </si>
  <si>
    <t>RID-TR-UNVRSL-MAX</t>
  </si>
  <si>
    <t>Emco Wheaton PosiLock Tag</t>
  </si>
  <si>
    <t>Sherex CNG Nozzle Tag</t>
  </si>
  <si>
    <t>RF Vehicle ID Box - Single Meter</t>
  </si>
  <si>
    <t>RF Vehicle ID Box - Dual Meter</t>
  </si>
  <si>
    <t>RF Vehicle ID Box J1708</t>
  </si>
  <si>
    <t xml:space="preserve">Production Planning (Re-build), Equipment Planning (includes IC Eplanning), </t>
  </si>
  <si>
    <t>Screen Designer Module</t>
  </si>
  <si>
    <t>Maintenance is 20% of the list software price with an annual increase of 5%.</t>
  </si>
  <si>
    <t>LinearFocus Size (1 - 24 Units)- per mile</t>
  </si>
  <si>
    <t>LinearFocus Size (25 - 49 Units)- per mile</t>
  </si>
  <si>
    <t>LinearFocus Size (50 - 249 Units)- per mile</t>
  </si>
  <si>
    <t>LinearFocus Size (250-  499 Units)- per mile</t>
  </si>
  <si>
    <t>LinearFocus Size (500 - 749 Units)- per mile</t>
  </si>
  <si>
    <t>LinearFocus Size (750 - 999 Units)- per mile</t>
  </si>
  <si>
    <t>LinearFocus Size (1000+ plus Units)- per mile</t>
  </si>
  <si>
    <t>EquipmentFocus for Stationary Equipment:</t>
  </si>
  <si>
    <t>EquipmentFocus for Stationary Equipment, per asset (1-4999)</t>
  </si>
  <si>
    <t>EquipmentFocus for Stationary Equipment, per asset (5000-9999)</t>
  </si>
  <si>
    <t>EquipmentFocus for Stationary Equipment, per asset (10,000-14999)</t>
  </si>
  <si>
    <t>EquipmentFocus for Stationary Equipment, per asset (15000-19999)</t>
  </si>
  <si>
    <t>EquipmentFocus for Stationary Equipment, per asset (20000+)</t>
  </si>
  <si>
    <t>Notifications Module (included for all clients who own either Shop Activity, Customer Access or FuelFocus)</t>
  </si>
  <si>
    <t>FA Notification Builder (MAXQueue) Module</t>
  </si>
  <si>
    <t>MAXQueue Integration Module</t>
  </si>
  <si>
    <t>Incident Management Module</t>
  </si>
  <si>
    <t>Operations Modules</t>
  </si>
  <si>
    <t>M5 Included Modules:</t>
  </si>
  <si>
    <t>Replacement Analysis Module</t>
  </si>
  <si>
    <t>Motor Pool Reservations Module</t>
  </si>
  <si>
    <t>M5 Motor Pool Reservations Module</t>
  </si>
  <si>
    <t>KPI/ Dashboard Module</t>
  </si>
  <si>
    <t>Customer Access Module (Customer Portal)</t>
  </si>
  <si>
    <t>Ad Hoc Query Module</t>
  </si>
  <si>
    <t>M5 Integration Modules</t>
  </si>
  <si>
    <t>Crystal Reports Server 2008 OEM Embedded Edition (for FA), - includes one report writer</t>
  </si>
  <si>
    <t>Crystal Reports Server 2008 OEM Embedded Edition (for FA), Full CPU license- includes one report writer</t>
  </si>
  <si>
    <t>Crystal Reports Professional Edition (1 x report writer, 0 report users)</t>
  </si>
  <si>
    <t>Crystal Developer (1 x report writer, 0 report users)</t>
  </si>
  <si>
    <t xml:space="preserve">5 Concurrent Access License (CAL) Pack - Crystal Reports Server 2008 for M5 </t>
  </si>
  <si>
    <t>10 Concurrent Access License (CAL)  Pack - Crystal Reports Server 2008 for M5</t>
  </si>
  <si>
    <t>15 Concurrent Access License (CAL)  Pack - Crystal Reports Server 2008 for M5</t>
  </si>
  <si>
    <t>Capital Asset Management &amp; Planning</t>
  </si>
  <si>
    <t>1 - 999 Assets</t>
  </si>
  <si>
    <t>1000-2499 Assets</t>
  </si>
  <si>
    <t>2500-4999 Assets</t>
  </si>
  <si>
    <t>5000-7499 Assets</t>
  </si>
  <si>
    <t>7500-9999 Assets</t>
  </si>
  <si>
    <t>10000-14999 Assets</t>
  </si>
  <si>
    <t>15000-19999 Vehiclles</t>
  </si>
  <si>
    <t>20000+ Assets</t>
  </si>
  <si>
    <t>Safety Inspector</t>
  </si>
  <si>
    <t>20 Concurrent Access License (CAL)  Pack - Crystal Reports Server 2008 for M5</t>
  </si>
  <si>
    <t>EquipmentFocus for Facilities Module</t>
  </si>
  <si>
    <t>EquipmentFocus (Stationary / Tool Equipment)</t>
  </si>
  <si>
    <t>Motorola MC55A0 with Numeric Keypad, 1D scanner 256MB/1G 1x</t>
  </si>
  <si>
    <t>Motorola MC55A0 with Qwerty Keypad, 1D scanner 256MB/1G 1x</t>
  </si>
  <si>
    <t>Motorola MC55A0 with Qwerty Keypad, 1D scanner, camera, 256MB/1G 1.5x</t>
  </si>
  <si>
    <t xml:space="preserve">    USB cable</t>
  </si>
  <si>
    <t>Symbol MC75,  QWERTY keypad, 1D scanner, EVDO, verizon</t>
  </si>
  <si>
    <t xml:space="preserve">   USB Cable</t>
  </si>
  <si>
    <t>Symbol MC9590K  Ruggedized Device, Color Display, 53 Key</t>
  </si>
  <si>
    <t>MC9590 Single Bay Cradle</t>
  </si>
  <si>
    <t xml:space="preserve">  USB cable</t>
  </si>
  <si>
    <t>MC9590 Battery</t>
  </si>
  <si>
    <t>Soft Case Holster</t>
  </si>
  <si>
    <t>Camera, Alpha Numeric Primary wide</t>
  </si>
  <si>
    <t xml:space="preserve">Symbol LS2208 Wedge Device </t>
  </si>
  <si>
    <t>Symbol LS3578 Charging Cradle</t>
  </si>
  <si>
    <t>Premium Labels</t>
  </si>
  <si>
    <t>Z-Ultimate 3000T 3 x 1, 5240 per roll 4 rolls per case</t>
  </si>
  <si>
    <t>Resin ribbon 3.27 x 1476' - 6 rolls per case</t>
  </si>
  <si>
    <t>Resin ribbon 3.27 x 1476'  - per each price</t>
  </si>
  <si>
    <t>Symbol MC55A0 Cradle, includes cradle, power supply, cord, and USB cable</t>
  </si>
  <si>
    <t>NetworkFleet Hardware</t>
    <phoneticPr fontId="29" type="noConversion"/>
  </si>
  <si>
    <t>(1 - 349 units)</t>
    <phoneticPr fontId="29" type="noConversion"/>
  </si>
  <si>
    <t>L5500 light vehicle units (5500 PNL)</t>
  </si>
  <si>
    <t>L5500 heavy vehicle units (5500 PNH)</t>
  </si>
  <si>
    <t xml:space="preserve">L5500 Universal </t>
  </si>
  <si>
    <t>L5200</t>
  </si>
  <si>
    <t>(350 - 699 Units)</t>
    <phoneticPr fontId="29" type="noConversion"/>
  </si>
  <si>
    <t>(700+ Units)</t>
    <phoneticPr fontId="29" type="noConversion"/>
  </si>
  <si>
    <t>NetworkFleet Monthly Service</t>
    <phoneticPr fontId="29" type="noConversion"/>
  </si>
  <si>
    <t>Year One (billed annualy in advance) 3500SM12S (0 - 349 units)</t>
  </si>
  <si>
    <t>Year One (billed annualy in advance) 3500SM12S (350 - 699 units)</t>
    <phoneticPr fontId="29" type="noConversion"/>
  </si>
  <si>
    <t>Year One (billed annualy in advance) 3500SM12S (700-1000 units)</t>
    <phoneticPr fontId="29" type="noConversion"/>
  </si>
  <si>
    <t>Year One (billed annualy in advance) 3500SM12S (1001+ units)</t>
    <phoneticPr fontId="29" type="noConversion"/>
  </si>
  <si>
    <t>Combination Antenna B (Alternate antenna)</t>
  </si>
  <si>
    <t>Reinstallation Kit</t>
  </si>
  <si>
    <t>Tamper Resistant Zip Ties (100 per pack)</t>
  </si>
  <si>
    <t>Combination Antenna A (Standard antenna)</t>
  </si>
  <si>
    <t>AT-1400 Replacement Battery</t>
  </si>
  <si>
    <t>AT-1400 Bracket [PUR/BUN]</t>
  </si>
  <si>
    <t>Window-Mount GPS Antenna Module (5500/5200) [PUR/BUN]</t>
  </si>
  <si>
    <t>Sensor Input Harness (5500/5200)</t>
  </si>
  <si>
    <t>OBD-II Adapter Kit only including Core Connector &amp; 8 Adapters (5500/5200)</t>
  </si>
  <si>
    <t xml:space="preserve">6-pin Heavy Duty Harness (5500/5200) </t>
  </si>
  <si>
    <t>9-pin Heavy Duty Harness with Square Flange (5500/5200)</t>
  </si>
  <si>
    <t>9-pin Heavy Duty Harness with "D" Mount (5500/5200)</t>
  </si>
  <si>
    <t>Universal Harness (5200)</t>
  </si>
  <si>
    <t>Light Duty Harness plus OBD-II Adapter Kit (5500/5200)</t>
  </si>
  <si>
    <t>Alternative Power Adaptor (5500/5200) [PUR/BUN]</t>
  </si>
  <si>
    <t>NMEA Cable</t>
  </si>
  <si>
    <t>Garmin FMI 45 Cable with Traffic for CONNECT</t>
  </si>
  <si>
    <t xml:space="preserve">Garmin FMI Modified Cable </t>
  </si>
  <si>
    <t>Year One - 15 second updates</t>
  </si>
  <si>
    <t>Includes harness</t>
  </si>
  <si>
    <t>Accessories - 5500 Series</t>
  </si>
  <si>
    <t>Garmin Integration Kit (Includes SSEM and FMI Cable)</t>
  </si>
  <si>
    <t>Sensor/Serial Expansion Module (SSEM)</t>
  </si>
  <si>
    <t>6-pin Heavy Duty Harness (3500/4200)</t>
  </si>
  <si>
    <t>9-pin Heavy Duty Harness (3500/4200)</t>
  </si>
  <si>
    <t>Light Duty Harness plus OBD-II Adapter Kit (3500/4200)</t>
  </si>
  <si>
    <t>Universal Harness (3500/4200)</t>
  </si>
  <si>
    <t>OBD-II Adapter Kit only including Core Connector &amp; 8 Adapters (3500/4200)</t>
  </si>
  <si>
    <t>Accessories - 3500/4200 Series</t>
  </si>
  <si>
    <t>Yard Management (750 - 999 Units)- per vehicle unit(non bus/ non transit)</t>
  </si>
  <si>
    <t>Yard Management (1-199 Units)- per asset</t>
  </si>
  <si>
    <t>Yard Management (200-499 Units)- per asset</t>
  </si>
  <si>
    <t>Yard Management (500-749 Units)- per asset</t>
  </si>
  <si>
    <t>Yard Management (1000 - 2499 Units)-per asset</t>
  </si>
  <si>
    <t>Yard Management (2500-4999 Units)- per asset</t>
  </si>
  <si>
    <t>Yard Management (5000 - 7499 Units)-per asset</t>
  </si>
  <si>
    <t>Yard Management (7500- 9999 Units)- per asset</t>
  </si>
  <si>
    <t>Yard Management (10000- 12499 Units)- per asset</t>
  </si>
  <si>
    <t>Yard Management (12500-14999 Units)- per asset</t>
  </si>
  <si>
    <t>Yard Management (15000-19999 Units)- per asset</t>
  </si>
  <si>
    <t>Yard Management (20000- 29999 Units)- per asset</t>
  </si>
  <si>
    <t>Yard Management (30000- 49999 Units)- per asset</t>
  </si>
  <si>
    <t>Yard Management (50000-99999- Units)- per asset</t>
  </si>
  <si>
    <t>Yard Management (100000-299999- Units)- per asset</t>
  </si>
  <si>
    <t>Yard Management (300000+Units)- per asset</t>
  </si>
  <si>
    <t>Base System Charge, Yard Management Real Time Location Service</t>
  </si>
  <si>
    <t>Antenna cable - 5 feet</t>
  </si>
  <si>
    <t>Antenna - patch</t>
  </si>
  <si>
    <t>Antenna - 1/2 wave</t>
  </si>
  <si>
    <t xml:space="preserve">WAN extension kit - AP </t>
  </si>
  <si>
    <t>WAN extension kit - SM</t>
  </si>
  <si>
    <t>Heater</t>
  </si>
  <si>
    <t>GateMaster mounting kit</t>
  </si>
  <si>
    <t>Gateway enclosure (rated to IP66)</t>
  </si>
  <si>
    <t>Gateway mounting kit</t>
  </si>
  <si>
    <t>In-ground</t>
  </si>
  <si>
    <t>Pole mount</t>
  </si>
  <si>
    <t>Backplate</t>
  </si>
  <si>
    <t>Reference tag mounting kit</t>
  </si>
  <si>
    <t>Tether</t>
  </si>
  <si>
    <t>Magnetic</t>
  </si>
  <si>
    <t>Asset tag mounting kit</t>
  </si>
  <si>
    <t>MSRP</t>
  </si>
  <si>
    <t>Model</t>
  </si>
  <si>
    <t>Type</t>
  </si>
  <si>
    <t>Description</t>
  </si>
  <si>
    <t>Components</t>
  </si>
  <si>
    <t>Tags</t>
  </si>
  <si>
    <t>Standard</t>
  </si>
  <si>
    <t>Gateway</t>
  </si>
  <si>
    <t>Solar Power Kit</t>
  </si>
  <si>
    <t>with Batt B/U</t>
  </si>
  <si>
    <t>No Batt</t>
  </si>
  <si>
    <t>DC Power
(up to 36V)</t>
  </si>
  <si>
    <t xml:space="preserve">AC Power </t>
  </si>
  <si>
    <t>Wired Power Module</t>
  </si>
  <si>
    <t>Large Pack</t>
  </si>
  <si>
    <t>Single D-cell</t>
  </si>
  <si>
    <t>Single 1/2 AA-cell</t>
  </si>
  <si>
    <t>Single A-cell</t>
  </si>
  <si>
    <t>Battery</t>
  </si>
  <si>
    <t>Category</t>
  </si>
  <si>
    <t>Power</t>
  </si>
  <si>
    <t>Gatepost Tag</t>
  </si>
  <si>
    <t>Chokepoint</t>
  </si>
  <si>
    <t>Reference</t>
  </si>
  <si>
    <t>PCB Only</t>
  </si>
  <si>
    <t>Actuator</t>
  </si>
  <si>
    <t>with Motion</t>
  </si>
  <si>
    <t>no Motion</t>
  </si>
  <si>
    <t>Small</t>
  </si>
  <si>
    <t>Asset</t>
  </si>
  <si>
    <t>TAGS</t>
  </si>
  <si>
    <t>GateMaster</t>
  </si>
  <si>
    <r>
      <t xml:space="preserve">Gateways / Gateposts </t>
    </r>
    <r>
      <rPr>
        <b/>
        <sz val="9"/>
        <color indexed="8"/>
        <rFont val="Calibri"/>
        <family val="2"/>
      </rPr>
      <t>(includes 1/2 wave antenna and power supply)</t>
    </r>
  </si>
  <si>
    <t>GW100</t>
  </si>
  <si>
    <t>GM100</t>
  </si>
  <si>
    <t>T100</t>
  </si>
  <si>
    <t>PT100</t>
  </si>
  <si>
    <t>LT100</t>
  </si>
  <si>
    <t>AT100</t>
  </si>
  <si>
    <t>ATPCB100</t>
  </si>
  <si>
    <t>R100</t>
  </si>
  <si>
    <t>GPT100</t>
  </si>
  <si>
    <t>BAT100-3</t>
  </si>
  <si>
    <t>BAT100-4</t>
  </si>
  <si>
    <t>BAT102-1</t>
  </si>
  <si>
    <t>BAT200</t>
  </si>
  <si>
    <t>PS102</t>
  </si>
  <si>
    <t>PM100</t>
  </si>
  <si>
    <t>PM-LV100</t>
  </si>
  <si>
    <t>SPG100</t>
  </si>
  <si>
    <t>SPT100</t>
  </si>
  <si>
    <t>MK100</t>
  </si>
  <si>
    <t>MK101</t>
  </si>
  <si>
    <t>MK200</t>
  </si>
  <si>
    <t>MK201</t>
  </si>
  <si>
    <t>MK202</t>
  </si>
  <si>
    <t>MK300</t>
  </si>
  <si>
    <t>HMK200</t>
  </si>
  <si>
    <t>MK400</t>
  </si>
  <si>
    <t>AC100</t>
  </si>
  <si>
    <t>WEK100</t>
  </si>
  <si>
    <t>WEK200</t>
  </si>
  <si>
    <t>ANT100</t>
  </si>
  <si>
    <t>ANT200</t>
  </si>
  <si>
    <t>AC200</t>
  </si>
  <si>
    <t>Networkfleet Connect Service per Garmin Device</t>
  </si>
  <si>
    <t>Installation Pricing</t>
  </si>
  <si>
    <t>Installation – Centralized</t>
  </si>
  <si>
    <t>Installation – Decentralized</t>
  </si>
  <si>
    <t>Removal / De-installation – Centralized</t>
  </si>
  <si>
    <t>Removal / De-installation – Decentralized</t>
  </si>
  <si>
    <t>Troubleshoot – Centralized</t>
  </si>
  <si>
    <t>Troubleshoot – Decentralized</t>
  </si>
  <si>
    <t>Unit Swap or Transfer – Centralized</t>
  </si>
  <si>
    <t>Unit Swap or Transfer – Decentralized</t>
  </si>
  <si>
    <t>KeyBox - 5 Keys</t>
  </si>
  <si>
    <t>Key/Card Hardware</t>
  </si>
  <si>
    <t>KeyBox - 10 Keys/Cards</t>
  </si>
  <si>
    <t>KeyBox - 20 Keys/Cards</t>
  </si>
  <si>
    <t>KeyBox - 54 Keys/Cards</t>
  </si>
  <si>
    <t>KeyBox - 36 Keys/Cards</t>
  </si>
  <si>
    <t>Accident Management, Audit, Notifications</t>
  </si>
  <si>
    <t>Shop Activity Module (Shop Portal) - Includes upcoming Technician Portal</t>
  </si>
  <si>
    <t>Maintenance for interfaces or custom developed software is available at 20% of the cost of custom works</t>
  </si>
  <si>
    <t>Motorola MC9598-K  Ruggedized Device, Verizon Carrier, ID scanner,</t>
  </si>
  <si>
    <t>NJPA Proposed Pricing</t>
  </si>
  <si>
    <t>Total single purchase order for over $100,000 in software licenses</t>
  </si>
  <si>
    <t>Proposed Discount</t>
  </si>
  <si>
    <t>Pricing for NJPA</t>
  </si>
  <si>
    <r>
      <t>Volume Discounts for NEW Customers</t>
    </r>
    <r>
      <rPr>
        <b/>
        <sz val="8"/>
        <rFont val="Arial"/>
        <family val="2"/>
      </rPr>
      <t xml:space="preserve"> </t>
    </r>
  </si>
  <si>
    <t>The price of hardware includes a 1 year warranty on parts.  Extended maintenance after the first year is 8% of the hardware purchase price.</t>
  </si>
  <si>
    <t>THIRD PARTY SOFTWARE</t>
  </si>
  <si>
    <t>KEYBOX HARDWARE</t>
  </si>
  <si>
    <t>Telematics Module Subscription with Networkfleet Purchase through AssetWorks</t>
  </si>
  <si>
    <t>Telematics Module Subscription with Networkfleet Purchase not through AssetWorks</t>
  </si>
  <si>
    <t>GPS - Telematics</t>
  </si>
  <si>
    <t>Detail Product Listing &amp; Pricing</t>
  </si>
  <si>
    <t>A</t>
  </si>
  <si>
    <t>Hardware</t>
  </si>
  <si>
    <t>Production Configuration</t>
  </si>
  <si>
    <t>Details</t>
  </si>
  <si>
    <t>List Pricing</t>
  </si>
  <si>
    <t>Ranger Win CE Rugged Tablet</t>
  </si>
  <si>
    <t>RNGR400480</t>
  </si>
  <si>
    <t>GPS 3V, HSPA Telus Data/Voice,  4GB SD</t>
  </si>
  <si>
    <t>RNGR400482</t>
  </si>
  <si>
    <t>GPS 3V, HSPA Telus Data/Voice,  Mag, 4GB SD</t>
  </si>
  <si>
    <t>RNGR400880</t>
  </si>
  <si>
    <t>GPS 3V, HSPA Bell Data/Voice, 4GB SD</t>
  </si>
  <si>
    <t>RNGR400882</t>
  </si>
  <si>
    <t>GPS 3V, HSPA Bell Data/Voice, Mag, 4GB SD</t>
  </si>
  <si>
    <t>RNGR400883</t>
  </si>
  <si>
    <t>GPS 3V, HSPA Bell, Mag, Taximeter, 4GB SD</t>
  </si>
  <si>
    <t>RNGR401080</t>
  </si>
  <si>
    <t>GPS 3V, EvDO Verizon Data/Voice, 4GB SD</t>
  </si>
  <si>
    <t>RNGR401082</t>
  </si>
  <si>
    <t>GPS 3V, EvDO Verizon Data/Voice,Mag, 4GB SD</t>
  </si>
  <si>
    <t>RNGR404080</t>
  </si>
  <si>
    <t>GPS 3V, EvDO Sprint Data/Voice, 4GB SD</t>
  </si>
  <si>
    <t>RNGR404082</t>
  </si>
  <si>
    <t>GPS 3V, EvDO Sprint Data/Voice, Mag, 4GB SD</t>
  </si>
  <si>
    <t>Ranger Installation Accessories</t>
  </si>
  <si>
    <t>n/a</t>
  </si>
  <si>
    <t>Many different styles</t>
  </si>
  <si>
    <t>$50 - $250</t>
  </si>
  <si>
    <t>BBX</t>
  </si>
  <si>
    <t>BBX1000</t>
  </si>
  <si>
    <t>BBX - 1xRTT Verizon 3V GPS Antenna</t>
  </si>
  <si>
    <t>BBX101000</t>
  </si>
  <si>
    <t>BBX - 1xRTT Verizon 3V GPS Antenna no USB</t>
  </si>
  <si>
    <t>BBX102000</t>
  </si>
  <si>
    <t>BBX - 1xRTT Bell Canada 3V GPS Antenna no USB</t>
  </si>
  <si>
    <t>BBX140000</t>
  </si>
  <si>
    <t>BBX - 1xRTT Sprint 3V GPS Antenna no USB</t>
  </si>
  <si>
    <t>BBX2000</t>
  </si>
  <si>
    <t>BBX - 1xRTT Bell Canada 3V GPS Antenna</t>
  </si>
  <si>
    <t>BBX40000</t>
  </si>
  <si>
    <t>BBX - 1xRTT Sprint 3V GPS Antenna</t>
  </si>
  <si>
    <t>BBX000</t>
  </si>
  <si>
    <t>BBX - no modem, 3V GPS Antenna, EDACS (AEP)</t>
  </si>
  <si>
    <t>BBX Installation Accessories</t>
  </si>
  <si>
    <t>Multiple styles</t>
  </si>
  <si>
    <t>$25 - $65</t>
  </si>
  <si>
    <t>ME10 - OBDII Vehicle Tracking Unit</t>
  </si>
  <si>
    <t>Supplied by Xirgo / CalAmp</t>
  </si>
  <si>
    <t>ME100 -  Satellite Based Asset Tracker</t>
  </si>
  <si>
    <t>Supplied by Globalstar</t>
  </si>
  <si>
    <t>Lone Worker Pendant - Intrinsically Safe</t>
  </si>
  <si>
    <t>Supplied by Cypress</t>
  </si>
  <si>
    <t>Iridium Satellite Modem with Antenna/Cables</t>
  </si>
  <si>
    <t>Supplied by Quake</t>
  </si>
  <si>
    <t>Other Hardware</t>
  </si>
  <si>
    <t>Could be printers etc.  Any other item that we might have included with the project</t>
  </si>
  <si>
    <t>TBD</t>
  </si>
  <si>
    <t>B</t>
  </si>
  <si>
    <t>SAAS</t>
  </si>
  <si>
    <t>Monthly Price</t>
  </si>
  <si>
    <t>Base solution set for all systems (AVL only or Ranger based)  Note that we will provide a bundled price for customers that are doing a wide range of modules and discounting is based on fleet size, competitive situation etc</t>
  </si>
  <si>
    <t>Oil/Gas Map Data Set</t>
  </si>
  <si>
    <t xml:space="preserve">Provides layer for oil/gas wells </t>
  </si>
  <si>
    <t>Lone Worker Module</t>
  </si>
  <si>
    <t>Ranger Mobility Modules</t>
  </si>
  <si>
    <t>The following only applies if a Ranger is used.  Not applicable in AVL only solutions</t>
  </si>
  <si>
    <t>Basic Module</t>
  </si>
  <si>
    <t xml:space="preserve">Inludes driver log in, messaging, driver behavior </t>
  </si>
  <si>
    <t>DVI</t>
  </si>
  <si>
    <t xml:space="preserve">Daily vehicle Inspection </t>
  </si>
  <si>
    <t>Field Ticketing/Work Order</t>
  </si>
  <si>
    <t>FastNav - Basic</t>
  </si>
  <si>
    <t>Navigation tool</t>
  </si>
  <si>
    <t>FastNav - Oil/Gas Data Option</t>
  </si>
  <si>
    <t>provides navigation to well sites with private roads merged with public roads (Western Canada only)</t>
  </si>
  <si>
    <t>Hours of Service (eLog / EOBR Compliant)</t>
  </si>
  <si>
    <t>USA or Canada</t>
  </si>
  <si>
    <t>$16 - $22</t>
  </si>
  <si>
    <t>Ranger Phone</t>
  </si>
  <si>
    <t>Functionality only - voice plain from carrier is in addition</t>
  </si>
  <si>
    <t>ME100 Satellite Tracked Assets</t>
  </si>
  <si>
    <t>FSS &amp; 1 message per day airtime</t>
  </si>
  <si>
    <t>Oil/Gas Map Data Set Option</t>
  </si>
  <si>
    <t xml:space="preserve"> - AVL /  Reporting / Vehicle History / Maintenance</t>
  </si>
  <si>
    <t>Field Service Solutions</t>
  </si>
  <si>
    <t>Barcode/Kiosk Hardware</t>
  </si>
  <si>
    <t>RFind</t>
  </si>
  <si>
    <t>2500-AE10-2N01-11AF</t>
  </si>
  <si>
    <t>2500-AE10-4R00-11AF</t>
  </si>
  <si>
    <t>2500-AE10-8R00-11AF</t>
  </si>
  <si>
    <t>2500-AE10-CR00-11AF</t>
  </si>
  <si>
    <t>2500-AE10-FR00-11AF</t>
  </si>
  <si>
    <t>2500-AE10-2N00-11AF</t>
  </si>
  <si>
    <t>2500-AE10-4N00-11AF</t>
  </si>
  <si>
    <t>2500-AE10-8N00-11AF</t>
  </si>
  <si>
    <t>2500-AE10-CN00-11AF</t>
  </si>
  <si>
    <t>2500-AE10-FN00-11AF</t>
  </si>
  <si>
    <t>2500-AE10-4R01-11AF</t>
  </si>
  <si>
    <t>2500-AE10-8R01-11AF</t>
  </si>
  <si>
    <t>2500-AE10-CR01-11AF</t>
  </si>
  <si>
    <t>2500-AE10-FR01-11AF</t>
  </si>
  <si>
    <t>2500-AE10-4N01-11AF</t>
  </si>
  <si>
    <t>2500-AE10-8N01-11AF</t>
  </si>
  <si>
    <t>2500-AE10-CN01-11AF</t>
  </si>
  <si>
    <t>2500-AE10-FN01-11AF</t>
  </si>
  <si>
    <t>MPA-02-01</t>
  </si>
  <si>
    <t>2500-MBL-02</t>
  </si>
  <si>
    <t>RPC-GP-02</t>
  </si>
  <si>
    <t>RPC-RF-06, RGT-RDR-01-SET, SFT-VDC-01</t>
  </si>
  <si>
    <t>SS1-ST</t>
  </si>
  <si>
    <t>UPS Power Conditioners-Surge Suppressors/Filters</t>
  </si>
  <si>
    <t>FIO-SER-02</t>
  </si>
  <si>
    <t>FIO-AS-050</t>
  </si>
  <si>
    <t>SUP-2500-01</t>
  </si>
  <si>
    <t>SFT-VDC-01</t>
  </si>
  <si>
    <t>SUP-TLS-01</t>
  </si>
  <si>
    <t>SUP-TLS-02</t>
  </si>
  <si>
    <t>CUSMMU003</t>
  </si>
  <si>
    <t>KBX2-AMPN-ECXX-ALNX</t>
  </si>
  <si>
    <t>KIT-STR-01</t>
  </si>
  <si>
    <t>PRG-ID-01-SET</t>
  </si>
  <si>
    <t>RVC-ANT-KIT</t>
  </si>
  <si>
    <t>Spare Parts Kit  - XP</t>
  </si>
  <si>
    <t>RKT-2500-080-G</t>
  </si>
  <si>
    <t>Spare Parts Kit HID - XP</t>
  </si>
  <si>
    <t>RKT-2500-F-08H-G</t>
  </si>
  <si>
    <t>Spare Parts Kit MAG - XP</t>
  </si>
  <si>
    <t>Spare Parts Kit HID/MAG - XP</t>
  </si>
  <si>
    <t>RKT-2500-F-08M-G</t>
  </si>
  <si>
    <t>ASS-22-78B-SET</t>
  </si>
  <si>
    <t>SET-22-81</t>
  </si>
  <si>
    <t>ASS-20-79A</t>
  </si>
  <si>
    <t>ASS-20-56A-110</t>
  </si>
  <si>
    <t>ASS-22-06A</t>
  </si>
  <si>
    <t>RKT-PS-BK-110</t>
  </si>
  <si>
    <t>Power Box (fuse, surge protection, switch and filter) for XP-.NET2 ICU</t>
  </si>
  <si>
    <t>ASS-22-35B</t>
  </si>
  <si>
    <t>2500-08-PDSTL-GRY</t>
  </si>
  <si>
    <t>2 hose ICU Dallas reader no pedestal no WAF support</t>
  </si>
  <si>
    <t>1350-AEMN-D1NC-NJWX</t>
  </si>
  <si>
    <t>2 hose ICU Dallas reader with pedestal No WAF support</t>
  </si>
  <si>
    <t>1350-AEMN-D1NC-NJPX</t>
  </si>
  <si>
    <t>2 hose ICU Dallas reader no pedestal with WAF support Not include WAF box &amp; mast</t>
  </si>
  <si>
    <t>1350-AEMR-D1NC-NJWX</t>
  </si>
  <si>
    <t>2 hose ICU Dallas reader with pedestal with WAF support Not include WAF box &amp; mast</t>
  </si>
  <si>
    <t>1350-AEMR-D1NC-NJPX</t>
  </si>
  <si>
    <t>2 hose ICU MAG reader no pedestal no WAF support not water proof</t>
  </si>
  <si>
    <t>1350-AEMN-M1NC-NJWX</t>
  </si>
  <si>
    <t>2 hose ICU MAG reader with pedestal No WAF support not water proof</t>
  </si>
  <si>
    <t>1350-AEMN-M1NC-NJPX</t>
  </si>
  <si>
    <t>2 hose ICU MAG reader no pedestal with WAF support Not include WAF box &amp; mast not water proof</t>
  </si>
  <si>
    <t>2 hose ICU MAG reader with pedestal with WAF support Not include WAF box &amp; mast not water proof</t>
  </si>
  <si>
    <t>1350-AEMR-M1NC-NJPX</t>
  </si>
  <si>
    <t>2 hose ICU MAG reader no pedestal no WAF support</t>
  </si>
  <si>
    <t>1350-AEMN-G1NC-NJWX</t>
  </si>
  <si>
    <t>2 hose ICU MAG reader with pedestal No WAF support</t>
  </si>
  <si>
    <t>1350-AEMN-G1NC-NJPX</t>
  </si>
  <si>
    <t>2 hose ICU MAG reader no pedestal with WAF support Not include WAF box &amp; mast</t>
  </si>
  <si>
    <t>1350-AEMR-G1NC-NJWX</t>
  </si>
  <si>
    <t>2 hose ICU MAG reader with pedestal with WAF support Not include WAF box &amp; mast</t>
  </si>
  <si>
    <t>1350-AEMR-G1NC-NJPX</t>
  </si>
  <si>
    <t>2 hose ICU HID reader no pedestal no WAF support</t>
  </si>
  <si>
    <t>1350-AEMN-H1NC-NJWX</t>
  </si>
  <si>
    <t>2 hose ICU HID reader with pedestal No WAF support</t>
  </si>
  <si>
    <t>1350-AEMN-H1NC-NJPX</t>
  </si>
  <si>
    <t>2 hose ICU HID reader no pedestal with WAF support Not include WAF box &amp; mast</t>
  </si>
  <si>
    <t>1350-AEMR-H1NC-NJWX</t>
  </si>
  <si>
    <t>2 hose ICU HID reader with pedestal with WAF support Not include WAF box &amp; mast</t>
  </si>
  <si>
    <t>1350-AEMR-H1NC-NJPX</t>
  </si>
  <si>
    <t>RFC-2500-ICU-WAF 4 Optical Channels No Option</t>
  </si>
  <si>
    <t>FleetFocus VDC Integration License (per site if multiple sites, up to 8 add'l sites)</t>
  </si>
  <si>
    <t>SFT-VDC-02</t>
  </si>
  <si>
    <t>Pedestal Adapter</t>
  </si>
  <si>
    <t>2500-PED-ADAPT</t>
  </si>
  <si>
    <t>Stainless Steel - Painted</t>
  </si>
  <si>
    <t>STAINLESS-PNT</t>
  </si>
  <si>
    <t>Stainless Steel - Polished</t>
  </si>
  <si>
    <t>STAINLESS-POL</t>
  </si>
  <si>
    <t>8 HOSE ADA PEDESTAL - INCLUDES INSIDE PARTS</t>
  </si>
  <si>
    <t>2500-08-ADA-PDSTL</t>
  </si>
  <si>
    <t>VDC Complete Kit with PC Controller</t>
  </si>
  <si>
    <t>VDC-KIT-01</t>
  </si>
  <si>
    <t>Motorola Canopy Network PMTP Hardware (up to 9 units) price per unit</t>
  </si>
  <si>
    <t>MAX-PTMP-KIT</t>
  </si>
  <si>
    <t xml:space="preserve">Panel board for new mobile controller </t>
  </si>
  <si>
    <t>ASS-22-02A-5V</t>
  </si>
  <si>
    <t>8G Flash Disk - WIN7 - Mobile ICU</t>
  </si>
  <si>
    <t>ASS-FD-8G-P4-MBL</t>
  </si>
  <si>
    <t>12V Charge Battery for mobile unit</t>
  </si>
  <si>
    <t>ETG0698</t>
  </si>
  <si>
    <t>Wireless Mini PCI Module (WiFi board) for XP MFC</t>
  </si>
  <si>
    <t>MOD0326</t>
  </si>
  <si>
    <t>MPA3 Box for Mobile Fuel Controller Unit, 5V/12V for XP Mobile Controller</t>
  </si>
  <si>
    <t>MPA3-BOX-01</t>
  </si>
  <si>
    <t>MPA3 Box for WIN7 Mobile Fuel Controller, 5V ONLY</t>
  </si>
  <si>
    <t>MPA3-BOX-03</t>
  </si>
  <si>
    <t>Wireless Mini PCI Module (WiFi board) for WIN7 MFC</t>
  </si>
  <si>
    <t>MOD0330</t>
  </si>
  <si>
    <t>Upgrade Kit for ICU from XP to WIN7 - 8 hose</t>
  </si>
  <si>
    <t>2500-UP-9455-08</t>
  </si>
  <si>
    <t>Upgrade Kit for ICU from XP to WIN7 - 16 hose</t>
  </si>
  <si>
    <t>2500-UP-9455-16</t>
  </si>
  <si>
    <t>Twinax Cable</t>
  </si>
  <si>
    <t>B-5935</t>
  </si>
  <si>
    <t>J1939 9-Pin Easy Connect Heavy Duty Cable</t>
  </si>
  <si>
    <t>CUS-MMU0092</t>
  </si>
  <si>
    <t>J1939 Type II 500kb Heavy Duty 9-Pin Cables with Green Connectors</t>
  </si>
  <si>
    <t>CUS-MMU0092G</t>
  </si>
  <si>
    <t>Generic Canbus VIB (RM915)-SKR2</t>
  </si>
  <si>
    <t>RID-M9A-GEN</t>
  </si>
  <si>
    <t>J1708 VIB (RM915)-SKR2</t>
  </si>
  <si>
    <t>RID-M9A-J17</t>
  </si>
  <si>
    <t>PULSE VIB (RM916)</t>
  </si>
  <si>
    <t>RID-M9A-PUL</t>
  </si>
  <si>
    <t>T-Ring 3.6</t>
  </si>
  <si>
    <t>RVC-01-90U</t>
  </si>
  <si>
    <t>T-Ring 4.8</t>
  </si>
  <si>
    <t>RVC-03-45AU</t>
  </si>
  <si>
    <t>T-Ring OVAL (X-4.5B)</t>
  </si>
  <si>
    <t>RVC-03-45BU</t>
  </si>
  <si>
    <t>VEHICLE COIL 2.6“ (S-65U) Slim</t>
  </si>
  <si>
    <t>RVS-01-65U</t>
  </si>
  <si>
    <t>Universal Heavy Duty Nozzle Transponder for Extreme Temperature</t>
  </si>
  <si>
    <t>RID-TR-UNVRSL-6</t>
  </si>
  <si>
    <t>Nozzle Transponder for CNG CT1000</t>
  </si>
  <si>
    <t>RID-TR-CT1000</t>
  </si>
  <si>
    <t>Nozzle Transponder for LNG (50E 701)</t>
  </si>
  <si>
    <t>RID-TR-50E701</t>
  </si>
  <si>
    <t>Bracket Kit for CNG, Propane, LNG, CT100, GGIE-K, NGV Nozzle Transponder - DOES NOT INCLUDE NOZZLE TRANSPONDER</t>
  </si>
  <si>
    <t>RID-TR-PRPN-K</t>
  </si>
  <si>
    <t>FIA Wire Adaptor for FG3</t>
  </si>
  <si>
    <t>RID-EM-02</t>
  </si>
  <si>
    <t>WAF Camera Box Set for FG3</t>
  </si>
  <si>
    <t>RPC-RF-50-CM-SET</t>
  </si>
  <si>
    <t>FG3 VIB Flash Tool</t>
  </si>
  <si>
    <t>PRG-FG3-01</t>
  </si>
  <si>
    <t>FG3 Programmer Extended Range</t>
  </si>
  <si>
    <t>PRG-FG3-02-H</t>
  </si>
  <si>
    <t>RFU Set for VDC System FG3</t>
  </si>
  <si>
    <t>RGT-RDR-01-FG3-SET</t>
  </si>
  <si>
    <t>Universal Wireless Nozzle Reader Kit for FG3</t>
  </si>
  <si>
    <t>RID-UNVRSL-25-BL</t>
  </si>
  <si>
    <t>FG3 OBDII Canbus VIB</t>
  </si>
  <si>
    <t>RID-FG3-04-AW</t>
  </si>
  <si>
    <t>FG3 RFU Adapter Card Assembly, Com Rate 57600</t>
  </si>
  <si>
    <t>ASS-22-35B-576</t>
  </si>
  <si>
    <t>Driver ID Key for FJ3 - Black</t>
  </si>
  <si>
    <t>RDL-ID-BLK</t>
  </si>
  <si>
    <t>FG3 Driver ID Kit</t>
  </si>
  <si>
    <t>RDR-02-00</t>
  </si>
  <si>
    <t>WAF Antenna - FG3 with mast</t>
  </si>
  <si>
    <t>RPC-RF-50-BX-SET</t>
  </si>
  <si>
    <t xml:space="preserve">SVID without FIA (single protection) </t>
  </si>
  <si>
    <t>RID-IN-54</t>
  </si>
  <si>
    <t>FJ3 Starter Kit</t>
  </si>
  <si>
    <t>KIT-STR-02</t>
  </si>
  <si>
    <t>Passive GPS for FJ3</t>
  </si>
  <si>
    <t>MOD0332</t>
  </si>
  <si>
    <t>FJ3 Driver Behavior Upgrade</t>
  </si>
  <si>
    <t>DRVR</t>
  </si>
  <si>
    <t>Spare Part Kit  4 lines display WIN7</t>
  </si>
  <si>
    <t>RKT-2500-F-08-G-J</t>
  </si>
  <si>
    <t>Spare Kit  HID 4 lines display WIN7</t>
  </si>
  <si>
    <t>RKT-2500-F-08H-G-J</t>
  </si>
  <si>
    <t>Spare Kit MAG 4 lines display WIN7</t>
  </si>
  <si>
    <t>RKT-2500-F-08M-G-J</t>
  </si>
  <si>
    <t>Spare  HID/MAG 4 lines display WIN7</t>
  </si>
  <si>
    <t>RKT-2500-F-08MH-G-J</t>
  </si>
  <si>
    <t>4G flash disk - WIN7 - Fixed ICU</t>
  </si>
  <si>
    <t>ASS-FD-4G-P4</t>
  </si>
  <si>
    <t>CPU Board Win 7 - N270 Proc Fanless</t>
  </si>
  <si>
    <t>CPU-2500-9455</t>
  </si>
  <si>
    <t>Pedestal Door Lock</t>
  </si>
  <si>
    <t>CYL0022</t>
  </si>
  <si>
    <t xml:space="preserve">Graphic 4 Line Display </t>
  </si>
  <si>
    <t>RFC-DS-03</t>
  </si>
  <si>
    <t>Power Supply &amp; Line Filter Set Box for RFC-2500 WIN7 ICU</t>
  </si>
  <si>
    <t>RKT-PS-BX-01</t>
  </si>
  <si>
    <t>Effective upon Award</t>
  </si>
  <si>
    <t>Total single purchase order for over $200,000 in software licenses</t>
  </si>
  <si>
    <t>Passive GPS Module</t>
  </si>
  <si>
    <t>Driver Behavior Module</t>
  </si>
  <si>
    <t>Tier 1</t>
  </si>
  <si>
    <t>Tier 2</t>
  </si>
  <si>
    <t>Tier 3</t>
  </si>
  <si>
    <t>Tier 4</t>
  </si>
  <si>
    <t>Tier 5</t>
  </si>
  <si>
    <t>States</t>
  </si>
  <si>
    <t>Population &lt; 1 Million</t>
  </si>
  <si>
    <t>Population 1-5 Million</t>
  </si>
  <si>
    <t>Population 5-10 Million</t>
  </si>
  <si>
    <t>Population 10-20 Million</t>
  </si>
  <si>
    <t>Population &gt;20 Million</t>
  </si>
  <si>
    <t>Targets 8</t>
  </si>
  <si>
    <t>Targets 21</t>
  </si>
  <si>
    <t>Targets 16</t>
  </si>
  <si>
    <t xml:space="preserve">Targets 5 </t>
  </si>
  <si>
    <t xml:space="preserve"> Targets 2</t>
  </si>
  <si>
    <t>Core Price $250k
Hosting:  $2500/mo</t>
  </si>
  <si>
    <t>Core Price $350k
Hosting:  $3000/mo</t>
  </si>
  <si>
    <t>Core Price $500K
Hosting: $4500/mo</t>
  </si>
  <si>
    <t>Core Price $750K
Hosting:  $6000/mo</t>
  </si>
  <si>
    <t>Core Price $1.0M
Hosting:  $7500/mo</t>
  </si>
  <si>
    <t>Counties, RMPO</t>
  </si>
  <si>
    <t>Population &lt; 50k</t>
  </si>
  <si>
    <t>Population 50k-100k</t>
  </si>
  <si>
    <t>Population 100k-500k</t>
  </si>
  <si>
    <t>Population 500K-3 Million</t>
  </si>
  <si>
    <t>Population &gt;3 Million</t>
  </si>
  <si>
    <t>Targets 848 (exc. &lt;20k)</t>
  </si>
  <si>
    <t>Targets 389</t>
  </si>
  <si>
    <t>Targets 440</t>
  </si>
  <si>
    <t>Targets 119</t>
  </si>
  <si>
    <t>Targets 6</t>
  </si>
  <si>
    <t>Core Price $35k
Hosting:  $1500/mo</t>
  </si>
  <si>
    <t>Core Price $65k
Hosting:  $2250/mo</t>
  </si>
  <si>
    <t>Core Price $100k
Hosting:  $3000/mo</t>
  </si>
  <si>
    <t>Core Price $150K
Hosting:  $4500/mo</t>
  </si>
  <si>
    <t>Core Price $250k
Hosting:  $6000/mo</t>
  </si>
  <si>
    <t>Towns, Cities and Others</t>
  </si>
  <si>
    <t>Population 100k-300k</t>
  </si>
  <si>
    <t>Population 300K-1 Million</t>
  </si>
  <si>
    <t>Population  &gt;1 Million</t>
  </si>
  <si>
    <t>Targets 1013 (exc. &lt;20k)</t>
  </si>
  <si>
    <t>Targets 431</t>
  </si>
  <si>
    <t>Targets 212</t>
  </si>
  <si>
    <t>Targets 50</t>
  </si>
  <si>
    <t>Targets 9</t>
  </si>
  <si>
    <t>Core Price $150k
Hosting:  $4500/mo</t>
  </si>
  <si>
    <t>Core Price $250K
Hosting:  $6000/mo</t>
  </si>
  <si>
    <t>Utilities</t>
  </si>
  <si>
    <t>Meters &lt; 50k</t>
  </si>
  <si>
    <t>Meters 50k-100k</t>
  </si>
  <si>
    <t>Meters 100k-300k</t>
  </si>
  <si>
    <t>Meters 300K-1 Million</t>
  </si>
  <si>
    <t>Meters &gt;1 Million</t>
  </si>
  <si>
    <t>Core Price $130k
Hosting:  $3000/mo</t>
  </si>
  <si>
    <t>Core Price $200k
Hosting:  $4500/mo</t>
  </si>
  <si>
    <t>Core Price $400k
Hosting:  $6000/mo</t>
  </si>
  <si>
    <t>Tollways</t>
  </si>
  <si>
    <t>Miles &lt; 50</t>
  </si>
  <si>
    <t>50-100 Miles</t>
  </si>
  <si>
    <t>100-150 Miles</t>
  </si>
  <si>
    <t>150 -300 Miles</t>
  </si>
  <si>
    <t>Miles &gt; 300</t>
  </si>
  <si>
    <t>Canada Pricing</t>
  </si>
  <si>
    <t>AssetWorks sets pricing for Canada annually based on the exchange rate at the beginning of the calendar year.  In the event that the exchange rate fluctuates more than 5% from the exchange rate established at the beginning of the calendar year, AssetWorks will review pricing as needed.</t>
  </si>
  <si>
    <t>The AssetWorks 2017 pricing for Canada is based on an exchange rate of 1 USD equals 1.33 CAD.</t>
  </si>
  <si>
    <t>AssetWorks LLC</t>
  </si>
  <si>
    <t>Allocation &amp; Assignment Module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</si>
</sst>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Red]&quot;$&quot;#,##0.00"/>
    <numFmt numFmtId="167" formatCode="&quot;$&quot;#,##0;[Red]&quot;$&quot;#,##0"/>
    <numFmt numFmtId="168" formatCode="[$-409]mmmm\-yy;@"/>
    <numFmt numFmtId="169" formatCode="0.0%"/>
    <numFmt numFmtId="170" formatCode="&quot;$&quot;#,##0"/>
    <numFmt numFmtId="171" formatCode="&quot;$&quot;#,##0;[Red]\-&quot;$&quot;#,##0"/>
  </numFmts>
  <fonts count="68">
    <font>
      <sz val="10"/>
      <name val="Arial"/>
    </font>
    <font>
      <sz val="10"/>
      <name val="Arial"/>
      <family val="2"/>
    </font>
    <font>
      <sz val="8"/>
      <name val="Arial"/>
      <family val="2"/>
    </font>
    <font>
      <sz val="11"/>
      <name val="Arial"/>
      <family val="2"/>
    </font>
    <font>
      <sz val="11"/>
      <color indexed="10"/>
      <name val="Arial"/>
      <family val="2"/>
    </font>
    <font>
      <b/>
      <sz val="11"/>
      <name val="Arial"/>
      <family val="2"/>
    </font>
    <font>
      <i/>
      <sz val="11"/>
      <name val="Arial"/>
      <family val="2"/>
    </font>
    <font>
      <b/>
      <u/>
      <sz val="14"/>
      <name val="Arial"/>
      <family val="2"/>
    </font>
    <font>
      <b/>
      <u val="singleAccounting"/>
      <sz val="11"/>
      <name val="Arial"/>
      <family val="2"/>
    </font>
    <font>
      <sz val="10"/>
      <color indexed="10"/>
      <name val="Arial"/>
      <family val="2"/>
    </font>
    <font>
      <b/>
      <u/>
      <sz val="11"/>
      <name val="Arial"/>
      <family val="2"/>
    </font>
    <font>
      <sz val="26"/>
      <name val="Arial"/>
      <family val="2"/>
    </font>
    <font>
      <b/>
      <i/>
      <sz val="10"/>
      <color indexed="10"/>
      <name val="Arial"/>
      <family val="2"/>
    </font>
    <font>
      <b/>
      <sz val="10"/>
      <name val="Arial"/>
      <family val="2"/>
    </font>
    <font>
      <sz val="10"/>
      <color indexed="10"/>
      <name val="Arial"/>
      <family val="2"/>
    </font>
    <font>
      <i/>
      <sz val="10"/>
      <name val="Arial"/>
      <family val="2"/>
    </font>
    <font>
      <b/>
      <u/>
      <sz val="10"/>
      <name val="Arial"/>
      <family val="2"/>
    </font>
    <font>
      <sz val="10"/>
      <color indexed="8"/>
      <name val="Arial"/>
      <family val="2"/>
    </font>
    <font>
      <strike/>
      <sz val="10"/>
      <name val="Arial"/>
      <family val="2"/>
    </font>
    <font>
      <b/>
      <i/>
      <sz val="10"/>
      <name val="Arial"/>
      <family val="2"/>
    </font>
    <font>
      <b/>
      <i/>
      <u/>
      <sz val="10"/>
      <name val="Arial"/>
      <family val="2"/>
    </font>
    <font>
      <sz val="10"/>
      <color indexed="10"/>
      <name val="Arial"/>
      <family val="2"/>
    </font>
    <font>
      <sz val="11"/>
      <color indexed="8"/>
      <name val="Arial"/>
      <family val="2"/>
    </font>
    <font>
      <sz val="8"/>
      <name val="Verdana"/>
      <family val="2"/>
    </font>
    <font>
      <b/>
      <sz val="26"/>
      <name val="Castellar"/>
      <family val="1"/>
    </font>
    <font>
      <b/>
      <sz val="22"/>
      <name val="Castellar"/>
      <family val="1"/>
    </font>
    <font>
      <b/>
      <sz val="18"/>
      <name val="Castellar"/>
      <family val="1"/>
    </font>
    <font>
      <b/>
      <sz val="14"/>
      <name val="Castellar"/>
      <family val="1"/>
    </font>
    <font>
      <b/>
      <sz val="16"/>
      <name val="Arial"/>
      <family val="2"/>
    </font>
    <font>
      <b/>
      <sz val="12"/>
      <name val="Arial"/>
      <family val="2"/>
    </font>
    <font>
      <b/>
      <i/>
      <u/>
      <sz val="12"/>
      <name val="Arial"/>
      <family val="2"/>
    </font>
    <font>
      <b/>
      <sz val="8"/>
      <name val="Arial"/>
      <family val="2"/>
    </font>
    <font>
      <i/>
      <sz val="9"/>
      <name val="Arial"/>
      <family val="2"/>
    </font>
    <font>
      <sz val="9"/>
      <name val="Arial"/>
      <family val="2"/>
    </font>
    <font>
      <u/>
      <sz val="10"/>
      <name val="Arial"/>
      <family val="2"/>
    </font>
    <font>
      <i/>
      <sz val="9"/>
      <color indexed="10"/>
      <name val="Arial"/>
      <family val="2"/>
    </font>
    <font>
      <u/>
      <sz val="9"/>
      <color indexed="10"/>
      <name val="Arial"/>
      <family val="2"/>
    </font>
    <font>
      <b/>
      <sz val="9"/>
      <name val="Arial"/>
      <family val="2"/>
    </font>
    <font>
      <b/>
      <u/>
      <sz val="10"/>
      <name val="Times New Roman"/>
      <family val="1"/>
    </font>
    <font>
      <sz val="10"/>
      <name val="Times New Roman"/>
      <family val="1"/>
    </font>
    <font>
      <sz val="10"/>
      <name val="Calibri"/>
      <family val="2"/>
    </font>
    <font>
      <b/>
      <sz val="10"/>
      <name val="Calibri"/>
      <family val="2"/>
    </font>
    <font>
      <b/>
      <sz val="10"/>
      <name val="Arial Bold"/>
    </font>
    <font>
      <sz val="10"/>
      <name val="Arial Bold"/>
    </font>
    <font>
      <sz val="10"/>
      <color indexed="8"/>
      <name val="Calibri"/>
      <family val="2"/>
    </font>
    <font>
      <i/>
      <sz val="8"/>
      <name val="Calibri"/>
      <family val="2"/>
    </font>
    <font>
      <b/>
      <sz val="8"/>
      <color indexed="81"/>
      <name val="Tahoma"/>
      <family val="2"/>
    </font>
    <font>
      <sz val="8"/>
      <color indexed="81"/>
      <name val="Tahoma"/>
      <family val="2"/>
    </font>
    <font>
      <sz val="72"/>
      <name val="Arial"/>
      <family val="2"/>
    </font>
    <font>
      <b/>
      <sz val="9"/>
      <color indexed="8"/>
      <name val="Calibri"/>
      <family val="2"/>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4"/>
      <color theme="1" tint="0.249977111117893"/>
      <name val="Arial"/>
      <family val="2"/>
    </font>
    <font>
      <sz val="10"/>
      <color theme="1" tint="0.249977111117893"/>
      <name val="Arial"/>
      <family val="2"/>
    </font>
    <font>
      <b/>
      <sz val="11"/>
      <color theme="1" tint="0.249977111117893"/>
      <name val="Arial"/>
      <family val="2"/>
    </font>
    <font>
      <sz val="11"/>
      <color theme="1" tint="0.249977111117893"/>
      <name val="Arial"/>
      <family val="2"/>
    </font>
    <font>
      <b/>
      <sz val="9"/>
      <color theme="1" tint="0.249977111117893"/>
      <name val="Arial"/>
      <family val="2"/>
    </font>
    <font>
      <sz val="9"/>
      <color theme="1" tint="0.249977111117893"/>
      <name val="Arial"/>
      <family val="2"/>
    </font>
    <font>
      <sz val="11"/>
      <color theme="0"/>
      <name val="Calibri"/>
      <family val="2"/>
      <scheme val="minor"/>
    </font>
    <font>
      <b/>
      <sz val="11"/>
      <color theme="0"/>
      <name val="Calibri"/>
      <family val="2"/>
      <scheme val="minor"/>
    </font>
    <font>
      <b/>
      <sz val="11"/>
      <color rgb="FFFFFF00"/>
      <name val="Calibri"/>
      <family val="2"/>
      <scheme val="minor"/>
    </font>
    <font>
      <sz val="11"/>
      <color indexed="8"/>
      <name val="Calibri"/>
      <family val="2"/>
    </font>
    <font>
      <sz val="10"/>
      <name val="Verdana"/>
      <family val="2"/>
    </font>
    <font>
      <sz val="10"/>
      <color rgb="FF000000"/>
      <name val="Times New Roman"/>
      <family val="1"/>
    </font>
    <font>
      <sz val="10"/>
      <name val="Helvetica"/>
      <family val="2"/>
    </font>
    <font>
      <sz val="10"/>
      <name val="Helv"/>
      <charset val="204"/>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7" tint="0.39997558519241921"/>
        <bgColor indexed="64"/>
      </patternFill>
    </fill>
  </fills>
  <borders count="24">
    <border>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style="thin">
        <color theme="3" tint="0.59999389629810485"/>
      </top>
      <bottom style="medium">
        <color auto="1"/>
      </bottom>
      <diagonal/>
    </border>
    <border>
      <left style="thin">
        <color theme="3" tint="0.59999389629810485"/>
      </left>
      <right style="thin">
        <color theme="3" tint="0.59999389629810485"/>
      </right>
      <top/>
      <bottom style="thin">
        <color theme="3" tint="0.59999389629810485"/>
      </bottom>
      <diagonal/>
    </border>
    <border>
      <left style="hair">
        <color auto="1"/>
      </left>
      <right style="hair">
        <color auto="1"/>
      </right>
      <top style="hair">
        <color auto="1"/>
      </top>
      <bottom style="hair">
        <color auto="1"/>
      </bottom>
      <diagonal/>
    </border>
  </borders>
  <cellStyleXfs count="21">
    <xf numFmtId="0" fontId="0" fillId="0" borderId="0"/>
    <xf numFmtId="44" fontId="1" fillId="0" borderId="0" applyFont="0" applyFill="0" applyBorder="0" applyAlignment="0" applyProtection="0"/>
    <xf numFmtId="44" fontId="50" fillId="0" borderId="0" applyFont="0" applyFill="0" applyBorder="0" applyAlignment="0" applyProtection="0"/>
    <xf numFmtId="0" fontId="1" fillId="0" borderId="0"/>
    <xf numFmtId="0" fontId="5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23"/>
    <xf numFmtId="43" fontId="6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3" fillId="0" borderId="0" applyFont="0" applyFill="0" applyBorder="0" applyAlignment="0" applyProtection="0"/>
    <xf numFmtId="44" fontId="64" fillId="0" borderId="0" applyFont="0" applyFill="0" applyBorder="0" applyAlignment="0" applyProtection="0"/>
    <xf numFmtId="44" fontId="65" fillId="0" borderId="0" applyFont="0" applyFill="0" applyBorder="0" applyAlignment="0" applyProtection="0"/>
    <xf numFmtId="0" fontId="1" fillId="0" borderId="0"/>
    <xf numFmtId="0" fontId="65" fillId="0" borderId="0"/>
    <xf numFmtId="9" fontId="63" fillId="0" borderId="0" applyFont="0" applyFill="0" applyBorder="0" applyAlignment="0" applyProtection="0"/>
    <xf numFmtId="9" fontId="65" fillId="0" borderId="0" applyFont="0" applyFill="0" applyBorder="0" applyAlignment="0" applyProtection="0"/>
    <xf numFmtId="0" fontId="66" fillId="0" borderId="0"/>
    <xf numFmtId="0" fontId="67" fillId="0" borderId="0"/>
  </cellStyleXfs>
  <cellXfs count="413">
    <xf numFmtId="0" fontId="0" fillId="0" borderId="0" xfId="0"/>
    <xf numFmtId="9" fontId="4" fillId="2" borderId="0" xfId="6" applyFont="1" applyFill="1"/>
    <xf numFmtId="0" fontId="3" fillId="2" borderId="0" xfId="0" applyFont="1" applyFill="1"/>
    <xf numFmtId="44" fontId="3" fillId="2" borderId="0" xfId="1" applyFont="1" applyFill="1"/>
    <xf numFmtId="44" fontId="3" fillId="0" borderId="0" xfId="1" applyFont="1"/>
    <xf numFmtId="0" fontId="3" fillId="0" borderId="0" xfId="0" applyFont="1"/>
    <xf numFmtId="44" fontId="3" fillId="2" borderId="0" xfId="1" applyFont="1" applyFill="1" applyAlignment="1">
      <alignment horizontal="left"/>
    </xf>
    <xf numFmtId="17" fontId="7" fillId="2" borderId="0" xfId="0" applyNumberFormat="1" applyFont="1" applyFill="1" applyAlignment="1">
      <alignment horizontal="center"/>
    </xf>
    <xf numFmtId="44" fontId="5" fillId="2" borderId="0" xfId="1" applyFont="1" applyFill="1" applyAlignment="1">
      <alignment horizontal="center"/>
    </xf>
    <xf numFmtId="44" fontId="5" fillId="2" borderId="0" xfId="0" applyNumberFormat="1" applyFont="1" applyFill="1" applyAlignment="1">
      <alignment horizontal="center"/>
    </xf>
    <xf numFmtId="44" fontId="8" fillId="2" borderId="0" xfId="1" applyFont="1" applyFill="1" applyAlignment="1">
      <alignment horizontal="right"/>
    </xf>
    <xf numFmtId="0" fontId="3" fillId="2" borderId="0" xfId="0" applyFont="1" applyFill="1" applyBorder="1" applyAlignment="1">
      <alignment horizontal="right"/>
    </xf>
    <xf numFmtId="44" fontId="3" fillId="2" borderId="0" xfId="1" applyFont="1" applyFill="1" applyAlignment="1">
      <alignment horizontal="right"/>
    </xf>
    <xf numFmtId="44" fontId="5" fillId="2" borderId="1" xfId="1" applyFont="1" applyFill="1" applyBorder="1"/>
    <xf numFmtId="8" fontId="4" fillId="2" borderId="0" xfId="6" applyNumberFormat="1" applyFont="1" applyFill="1"/>
    <xf numFmtId="166" fontId="1" fillId="2" borderId="0" xfId="0" applyNumberFormat="1" applyFont="1" applyFill="1" applyBorder="1" applyAlignment="1">
      <alignment vertical="top"/>
    </xf>
    <xf numFmtId="166" fontId="11" fillId="2" borderId="0" xfId="0" applyNumberFormat="1" applyFont="1" applyFill="1" applyBorder="1" applyAlignment="1">
      <alignment vertical="top" wrapText="1"/>
    </xf>
    <xf numFmtId="166" fontId="13" fillId="2" borderId="0" xfId="0" applyNumberFormat="1" applyFont="1" applyFill="1" applyBorder="1" applyAlignment="1">
      <alignment vertical="top" wrapText="1"/>
    </xf>
    <xf numFmtId="164" fontId="1" fillId="2" borderId="0" xfId="1" applyNumberFormat="1" applyFont="1" applyFill="1" applyBorder="1" applyAlignment="1">
      <alignment horizontal="center" vertical="top"/>
    </xf>
    <xf numFmtId="166" fontId="13" fillId="2" borderId="0" xfId="0" applyNumberFormat="1" applyFont="1" applyFill="1" applyBorder="1" applyAlignment="1">
      <alignment horizontal="center" vertical="top" wrapText="1"/>
    </xf>
    <xf numFmtId="164" fontId="13" fillId="2" borderId="0" xfId="1" applyNumberFormat="1" applyFont="1" applyFill="1" applyBorder="1" applyAlignment="1">
      <alignment horizontal="center" vertical="top" wrapText="1"/>
    </xf>
    <xf numFmtId="166" fontId="1" fillId="2" borderId="0" xfId="0" applyNumberFormat="1" applyFont="1" applyFill="1" applyBorder="1" applyAlignment="1">
      <alignment vertical="top" wrapText="1"/>
    </xf>
    <xf numFmtId="164" fontId="1" fillId="3" borderId="0" xfId="1" applyNumberFormat="1" applyFont="1" applyFill="1" applyBorder="1" applyAlignment="1">
      <alignment vertical="top"/>
    </xf>
    <xf numFmtId="44" fontId="1" fillId="2" borderId="0" xfId="1" applyNumberFormat="1" applyFont="1" applyFill="1" applyBorder="1" applyAlignment="1">
      <alignment horizontal="center" vertical="top"/>
    </xf>
    <xf numFmtId="0" fontId="1" fillId="2" borderId="0" xfId="0" applyFont="1" applyFill="1"/>
    <xf numFmtId="164" fontId="1" fillId="2" borderId="0" xfId="1" applyNumberFormat="1" applyFont="1" applyFill="1" applyBorder="1" applyAlignment="1">
      <alignment vertical="top"/>
    </xf>
    <xf numFmtId="3" fontId="1" fillId="2" borderId="0" xfId="0" applyNumberFormat="1" applyFont="1" applyFill="1" applyAlignment="1">
      <alignment horizontal="left"/>
    </xf>
    <xf numFmtId="44" fontId="1" fillId="2" borderId="0" xfId="1" applyFont="1" applyFill="1" applyAlignment="1">
      <alignment horizontal="right"/>
    </xf>
    <xf numFmtId="3" fontId="13" fillId="3" borderId="0" xfId="0" applyNumberFormat="1" applyFont="1" applyFill="1"/>
    <xf numFmtId="3" fontId="13" fillId="3" borderId="0" xfId="6" applyNumberFormat="1" applyFont="1" applyFill="1"/>
    <xf numFmtId="3" fontId="14" fillId="2" borderId="0" xfId="0" applyNumberFormat="1" applyFont="1" applyFill="1" applyAlignment="1">
      <alignment horizontal="left"/>
    </xf>
    <xf numFmtId="3" fontId="13" fillId="2" borderId="0" xfId="0" applyNumberFormat="1" applyFont="1" applyFill="1" applyAlignment="1">
      <alignment horizontal="left"/>
    </xf>
    <xf numFmtId="44" fontId="1" fillId="2" borderId="0" xfId="1" applyNumberFormat="1" applyFont="1" applyFill="1" applyAlignment="1">
      <alignment horizontal="right"/>
    </xf>
    <xf numFmtId="166" fontId="1" fillId="3" borderId="0" xfId="0" applyNumberFormat="1" applyFont="1" applyFill="1" applyBorder="1" applyAlignment="1">
      <alignment vertical="top"/>
    </xf>
    <xf numFmtId="0" fontId="1" fillId="2" borderId="0" xfId="0" applyFont="1" applyFill="1" applyBorder="1" applyAlignment="1">
      <alignment horizontal="left"/>
    </xf>
    <xf numFmtId="9" fontId="1" fillId="2" borderId="0" xfId="6" applyFont="1" applyFill="1" applyBorder="1" applyAlignment="1">
      <alignment horizontal="center"/>
    </xf>
    <xf numFmtId="9" fontId="1" fillId="2" borderId="0" xfId="6" applyFont="1" applyFill="1" applyBorder="1" applyAlignment="1">
      <alignment horizontal="center" vertical="top"/>
    </xf>
    <xf numFmtId="0" fontId="15" fillId="2" borderId="0" xfId="0" applyFont="1" applyFill="1" applyBorder="1" applyAlignment="1">
      <alignment horizontal="left"/>
    </xf>
    <xf numFmtId="9" fontId="1" fillId="2" borderId="0" xfId="6" applyNumberFormat="1" applyFont="1" applyFill="1" applyBorder="1" applyAlignment="1">
      <alignment horizontal="center"/>
    </xf>
    <xf numFmtId="44" fontId="1" fillId="2" borderId="0" xfId="1" applyFont="1" applyFill="1" applyBorder="1" applyAlignment="1">
      <alignment horizontal="center"/>
    </xf>
    <xf numFmtId="44" fontId="1" fillId="2" borderId="0" xfId="1" applyFont="1" applyFill="1" applyBorder="1" applyAlignment="1">
      <alignment horizontal="center" vertical="top"/>
    </xf>
    <xf numFmtId="166" fontId="13" fillId="2" borderId="0" xfId="0" applyNumberFormat="1" applyFont="1" applyFill="1" applyBorder="1" applyAlignment="1">
      <alignment vertical="top"/>
    </xf>
    <xf numFmtId="0" fontId="13" fillId="2" borderId="0" xfId="0" applyFont="1" applyFill="1" applyBorder="1" applyAlignment="1">
      <alignment horizontal="left"/>
    </xf>
    <xf numFmtId="44" fontId="13" fillId="2" borderId="0" xfId="1" applyFont="1" applyFill="1" applyBorder="1" applyAlignment="1">
      <alignment horizontal="center"/>
    </xf>
    <xf numFmtId="44" fontId="13" fillId="2" borderId="0" xfId="1" applyFont="1" applyFill="1" applyBorder="1" applyAlignment="1">
      <alignment horizontal="center" vertical="top"/>
    </xf>
    <xf numFmtId="166" fontId="16" fillId="2" borderId="0" xfId="0" applyNumberFormat="1" applyFont="1" applyFill="1" applyBorder="1" applyAlignment="1">
      <alignment vertical="top" wrapText="1"/>
    </xf>
    <xf numFmtId="0" fontId="16" fillId="2" borderId="0" xfId="0" applyFont="1" applyFill="1" applyBorder="1" applyAlignment="1">
      <alignment vertical="top"/>
    </xf>
    <xf numFmtId="164" fontId="1" fillId="2" borderId="0" xfId="1" applyNumberFormat="1" applyFont="1" applyFill="1" applyBorder="1" applyAlignment="1">
      <alignment horizontal="center"/>
    </xf>
    <xf numFmtId="167" fontId="1" fillId="2" borderId="0" xfId="0" applyNumberFormat="1" applyFont="1" applyFill="1" applyBorder="1" applyAlignment="1">
      <alignment vertical="top"/>
    </xf>
    <xf numFmtId="166" fontId="14" fillId="2" borderId="0" xfId="0" applyNumberFormat="1" applyFont="1" applyFill="1" applyBorder="1" applyAlignment="1">
      <alignment vertical="top"/>
    </xf>
    <xf numFmtId="0" fontId="1" fillId="2" borderId="0" xfId="0" applyFont="1" applyFill="1" applyAlignment="1">
      <alignment horizontal="center"/>
    </xf>
    <xf numFmtId="0" fontId="0" fillId="2" borderId="0" xfId="0" applyFont="1" applyFill="1" applyBorder="1"/>
    <xf numFmtId="166" fontId="15" fillId="2" borderId="0" xfId="0" applyNumberFormat="1" applyFont="1" applyFill="1" applyBorder="1" applyAlignment="1">
      <alignment vertical="top" wrapText="1"/>
    </xf>
    <xf numFmtId="166" fontId="1" fillId="2" borderId="2" xfId="0" applyNumberFormat="1" applyFont="1" applyFill="1" applyBorder="1" applyAlignment="1">
      <alignment vertical="top" wrapText="1"/>
    </xf>
    <xf numFmtId="164" fontId="1" fillId="2" borderId="2" xfId="1" applyNumberFormat="1" applyFont="1" applyFill="1" applyBorder="1" applyAlignment="1">
      <alignment horizontal="center" vertical="top"/>
    </xf>
    <xf numFmtId="166" fontId="1" fillId="2" borderId="2" xfId="0" applyNumberFormat="1" applyFont="1" applyFill="1" applyBorder="1" applyAlignment="1">
      <alignment vertical="top"/>
    </xf>
    <xf numFmtId="44" fontId="1" fillId="2" borderId="2" xfId="1" applyFont="1" applyFill="1" applyBorder="1" applyAlignment="1">
      <alignment horizontal="center"/>
    </xf>
    <xf numFmtId="166" fontId="1" fillId="2" borderId="3" xfId="0" applyNumberFormat="1" applyFont="1" applyFill="1" applyBorder="1" applyAlignment="1">
      <alignment vertical="top"/>
    </xf>
    <xf numFmtId="0" fontId="1" fillId="2" borderId="2" xfId="0" applyFont="1" applyFill="1" applyBorder="1" applyAlignment="1">
      <alignment horizontal="left"/>
    </xf>
    <xf numFmtId="44" fontId="1" fillId="2" borderId="2" xfId="1" applyNumberFormat="1" applyFont="1" applyFill="1" applyBorder="1" applyAlignment="1">
      <alignment horizontal="center" vertical="top"/>
    </xf>
    <xf numFmtId="9" fontId="21" fillId="2" borderId="0" xfId="6" applyFont="1" applyFill="1" applyBorder="1" applyAlignment="1">
      <alignment horizontal="center"/>
    </xf>
    <xf numFmtId="9" fontId="21" fillId="2" borderId="0" xfId="6" applyFont="1" applyFill="1" applyBorder="1" applyAlignment="1">
      <alignment horizontal="center" vertical="top"/>
    </xf>
    <xf numFmtId="0" fontId="18" fillId="2" borderId="0" xfId="0" applyFont="1" applyFill="1" applyBorder="1" applyAlignment="1">
      <alignment horizontal="left"/>
    </xf>
    <xf numFmtId="166" fontId="13" fillId="2" borderId="0" xfId="0" applyNumberFormat="1" applyFont="1" applyFill="1" applyBorder="1" applyAlignment="1">
      <alignment vertical="center" wrapText="1"/>
    </xf>
    <xf numFmtId="164" fontId="13" fillId="2" borderId="0" xfId="1" applyNumberFormat="1" applyFont="1" applyFill="1" applyBorder="1" applyAlignment="1">
      <alignment horizontal="center" vertical="center" wrapText="1"/>
    </xf>
    <xf numFmtId="3" fontId="15" fillId="2" borderId="0" xfId="0" applyNumberFormat="1" applyFont="1" applyFill="1" applyAlignment="1">
      <alignment horizontal="left"/>
    </xf>
    <xf numFmtId="166" fontId="15" fillId="2" borderId="0" xfId="0" applyNumberFormat="1" applyFont="1" applyFill="1" applyBorder="1" applyAlignment="1">
      <alignment vertical="top"/>
    </xf>
    <xf numFmtId="164" fontId="15" fillId="2" borderId="0" xfId="1" applyNumberFormat="1" applyFont="1" applyFill="1" applyBorder="1" applyAlignment="1">
      <alignment horizontal="center" vertical="top"/>
    </xf>
    <xf numFmtId="167" fontId="15" fillId="2" borderId="0" xfId="0" applyNumberFormat="1" applyFont="1" applyFill="1" applyBorder="1" applyAlignment="1">
      <alignment vertical="top"/>
    </xf>
    <xf numFmtId="0" fontId="1" fillId="2" borderId="0" xfId="0" applyFont="1" applyFill="1" applyBorder="1" applyAlignment="1">
      <alignment horizontal="left" indent="1"/>
    </xf>
    <xf numFmtId="166" fontId="15" fillId="2" borderId="4" xfId="0" applyNumberFormat="1" applyFont="1" applyFill="1" applyBorder="1" applyAlignment="1">
      <alignment vertical="top"/>
    </xf>
    <xf numFmtId="0" fontId="19" fillId="2" borderId="4" xfId="0" applyFont="1" applyFill="1" applyBorder="1" applyAlignment="1">
      <alignment horizontal="left"/>
    </xf>
    <xf numFmtId="44" fontId="15" fillId="2" borderId="4" xfId="1" applyFont="1" applyFill="1" applyBorder="1" applyAlignment="1">
      <alignment horizontal="center"/>
    </xf>
    <xf numFmtId="44" fontId="15" fillId="2" borderId="4" xfId="1" applyFont="1" applyFill="1" applyBorder="1" applyAlignment="1">
      <alignment horizontal="center" vertical="top"/>
    </xf>
    <xf numFmtId="3" fontId="19" fillId="2" borderId="0" xfId="0" applyNumberFormat="1" applyFont="1" applyFill="1" applyBorder="1" applyAlignment="1">
      <alignment horizontal="left"/>
    </xf>
    <xf numFmtId="0" fontId="15" fillId="0" borderId="0" xfId="0" applyFont="1" applyBorder="1"/>
    <xf numFmtId="3" fontId="1" fillId="2" borderId="0" xfId="0" applyNumberFormat="1" applyFont="1" applyFill="1" applyBorder="1" applyAlignment="1">
      <alignment horizontal="left"/>
    </xf>
    <xf numFmtId="0" fontId="0" fillId="0" borderId="0" xfId="0" applyBorder="1"/>
    <xf numFmtId="166" fontId="13" fillId="2" borderId="2" xfId="0" applyNumberFormat="1" applyFont="1" applyFill="1" applyBorder="1" applyAlignment="1">
      <alignment vertical="top"/>
    </xf>
    <xf numFmtId="3" fontId="1" fillId="2" borderId="2" xfId="0" applyNumberFormat="1" applyFont="1" applyFill="1" applyBorder="1" applyAlignment="1">
      <alignment horizontal="left"/>
    </xf>
    <xf numFmtId="167" fontId="1" fillId="2" borderId="2" xfId="0" applyNumberFormat="1" applyFont="1" applyFill="1" applyBorder="1" applyAlignment="1">
      <alignment vertical="top"/>
    </xf>
    <xf numFmtId="0" fontId="0" fillId="0" borderId="2" xfId="0" applyBorder="1"/>
    <xf numFmtId="166" fontId="1" fillId="2" borderId="1" xfId="0" applyNumberFormat="1" applyFont="1" applyFill="1" applyBorder="1" applyAlignment="1">
      <alignment vertical="top"/>
    </xf>
    <xf numFmtId="166" fontId="1" fillId="2" borderId="1" xfId="0" applyNumberFormat="1" applyFont="1" applyFill="1" applyBorder="1" applyAlignment="1">
      <alignment vertical="top" wrapText="1"/>
    </xf>
    <xf numFmtId="164" fontId="1" fillId="2" borderId="1" xfId="1" applyNumberFormat="1" applyFont="1" applyFill="1" applyBorder="1" applyAlignment="1">
      <alignment horizontal="center" vertical="top"/>
    </xf>
    <xf numFmtId="166" fontId="1" fillId="2" borderId="4" xfId="0" applyNumberFormat="1" applyFont="1" applyFill="1" applyBorder="1" applyAlignment="1">
      <alignment vertical="top"/>
    </xf>
    <xf numFmtId="0" fontId="13" fillId="2" borderId="4" xfId="0" applyFont="1" applyFill="1" applyBorder="1" applyAlignment="1">
      <alignment horizontal="left"/>
    </xf>
    <xf numFmtId="164" fontId="1" fillId="2" borderId="4" xfId="1" applyNumberFormat="1" applyFont="1" applyFill="1" applyBorder="1" applyAlignment="1">
      <alignment horizontal="center"/>
    </xf>
    <xf numFmtId="167" fontId="1" fillId="2" borderId="4" xfId="0" applyNumberFormat="1" applyFont="1" applyFill="1" applyBorder="1" applyAlignment="1">
      <alignment vertical="top"/>
    </xf>
    <xf numFmtId="0" fontId="17" fillId="2" borderId="0" xfId="0" applyFont="1" applyFill="1" applyBorder="1"/>
    <xf numFmtId="0" fontId="17" fillId="2" borderId="2" xfId="0" applyFont="1" applyFill="1" applyBorder="1"/>
    <xf numFmtId="166" fontId="13" fillId="2" borderId="4" xfId="0" applyNumberFormat="1" applyFont="1" applyFill="1" applyBorder="1" applyAlignment="1">
      <alignment vertical="top" wrapText="1"/>
    </xf>
    <xf numFmtId="164" fontId="1" fillId="2" borderId="4" xfId="1" applyNumberFormat="1" applyFont="1" applyFill="1" applyBorder="1" applyAlignment="1">
      <alignment horizontal="center" vertical="top"/>
    </xf>
    <xf numFmtId="166" fontId="1" fillId="2" borderId="5" xfId="0" applyNumberFormat="1" applyFont="1" applyFill="1" applyBorder="1" applyAlignment="1">
      <alignment vertical="top" wrapText="1"/>
    </xf>
    <xf numFmtId="166" fontId="1" fillId="2" borderId="6" xfId="0" applyNumberFormat="1" applyFont="1" applyFill="1" applyBorder="1" applyAlignment="1">
      <alignment vertical="top"/>
    </xf>
    <xf numFmtId="166" fontId="1" fillId="2" borderId="7" xfId="0" applyNumberFormat="1" applyFont="1" applyFill="1" applyBorder="1" applyAlignment="1">
      <alignment vertical="top" wrapText="1"/>
    </xf>
    <xf numFmtId="169" fontId="1" fillId="2" borderId="0" xfId="6" applyNumberFormat="1" applyFont="1" applyFill="1" applyBorder="1" applyAlignment="1">
      <alignment horizontal="center"/>
    </xf>
    <xf numFmtId="169" fontId="1" fillId="2" borderId="0" xfId="6" applyNumberFormat="1" applyFont="1" applyFill="1" applyBorder="1" applyAlignment="1">
      <alignment horizontal="center" vertical="top"/>
    </xf>
    <xf numFmtId="8" fontId="4" fillId="0" borderId="0" xfId="6" applyNumberFormat="1" applyFont="1" applyFill="1"/>
    <xf numFmtId="9" fontId="4" fillId="0" borderId="0" xfId="6" applyFont="1" applyFill="1"/>
    <xf numFmtId="0" fontId="3" fillId="0" borderId="0" xfId="0" applyFont="1" applyFill="1"/>
    <xf numFmtId="8" fontId="22" fillId="0" borderId="0" xfId="6" applyNumberFormat="1" applyFont="1" applyFill="1"/>
    <xf numFmtId="44" fontId="22" fillId="0" borderId="0" xfId="6" applyNumberFormat="1" applyFont="1" applyFill="1"/>
    <xf numFmtId="9" fontId="22" fillId="0" borderId="0" xfId="6" applyFont="1" applyFill="1"/>
    <xf numFmtId="166" fontId="1" fillId="4" borderId="0" xfId="0" applyNumberFormat="1" applyFont="1" applyFill="1" applyBorder="1" applyAlignment="1">
      <alignment vertical="top" wrapText="1"/>
    </xf>
    <xf numFmtId="0" fontId="24" fillId="0" borderId="0" xfId="0" applyFont="1" applyAlignment="1">
      <alignment horizontal="center"/>
    </xf>
    <xf numFmtId="0" fontId="26" fillId="0" borderId="0" xfId="0" applyFont="1" applyAlignment="1">
      <alignment horizontal="center"/>
    </xf>
    <xf numFmtId="0" fontId="28" fillId="0" borderId="0" xfId="0" applyFont="1" applyAlignment="1">
      <alignment horizontal="center"/>
    </xf>
    <xf numFmtId="0" fontId="30" fillId="0" borderId="0" xfId="0" applyFont="1"/>
    <xf numFmtId="9" fontId="0" fillId="0" borderId="0" xfId="6" applyFont="1"/>
    <xf numFmtId="0" fontId="20" fillId="0" borderId="0" xfId="0" applyFont="1"/>
    <xf numFmtId="0" fontId="13" fillId="0" borderId="0" xfId="0" applyFont="1"/>
    <xf numFmtId="9" fontId="13" fillId="0" borderId="0" xfId="6" applyFont="1" applyAlignment="1">
      <alignment horizontal="right"/>
    </xf>
    <xf numFmtId="0" fontId="0" fillId="0" borderId="0" xfId="0" applyAlignment="1">
      <alignment wrapText="1"/>
    </xf>
    <xf numFmtId="0" fontId="32" fillId="0" borderId="0" xfId="0" applyFont="1" applyAlignment="1">
      <alignment horizontal="right" vertical="top"/>
    </xf>
    <xf numFmtId="0" fontId="32" fillId="0" borderId="0" xfId="0" applyFont="1" applyAlignment="1">
      <alignment wrapText="1"/>
    </xf>
    <xf numFmtId="166" fontId="12" fillId="2" borderId="0" xfId="0" applyNumberFormat="1" applyFont="1" applyFill="1" applyBorder="1" applyAlignment="1">
      <alignment horizontal="left" vertical="top"/>
    </xf>
    <xf numFmtId="0" fontId="0" fillId="0" borderId="0" xfId="0" applyAlignment="1">
      <alignment horizontal="left"/>
    </xf>
    <xf numFmtId="0" fontId="0" fillId="0" borderId="0" xfId="0" applyAlignment="1">
      <alignment horizontal="left" vertical="top" wrapText="1"/>
    </xf>
    <xf numFmtId="9" fontId="0" fillId="0" borderId="0" xfId="6" applyFont="1" applyAlignment="1">
      <alignment horizontal="left"/>
    </xf>
    <xf numFmtId="0" fontId="0" fillId="0" borderId="0" xfId="0" applyAlignment="1">
      <alignment horizontal="left" vertical="top"/>
    </xf>
    <xf numFmtId="0" fontId="1" fillId="0" borderId="0" xfId="0" applyFont="1"/>
    <xf numFmtId="169" fontId="0" fillId="0" borderId="0" xfId="6" applyNumberFormat="1" applyFont="1"/>
    <xf numFmtId="0" fontId="0" fillId="0" borderId="0" xfId="0" applyAlignment="1">
      <alignment horizontal="right" vertical="top"/>
    </xf>
    <xf numFmtId="0" fontId="33" fillId="0" borderId="0" xfId="0" applyFont="1" applyAlignment="1">
      <alignment horizontal="left" wrapText="1"/>
    </xf>
    <xf numFmtId="0" fontId="19" fillId="0" borderId="0" xfId="0" applyFont="1"/>
    <xf numFmtId="0" fontId="34" fillId="0" borderId="0" xfId="0" applyFont="1"/>
    <xf numFmtId="169" fontId="1" fillId="0" borderId="0" xfId="6" applyNumberFormat="1" applyFont="1"/>
    <xf numFmtId="0" fontId="19" fillId="0" borderId="0" xfId="0" applyFont="1" applyAlignment="1">
      <alignment horizontal="left" vertical="top"/>
    </xf>
    <xf numFmtId="0" fontId="35" fillId="0" borderId="0" xfId="0" applyFont="1" applyAlignment="1">
      <alignment wrapText="1"/>
    </xf>
    <xf numFmtId="0" fontId="1" fillId="0" borderId="0" xfId="0" applyFont="1" applyAlignment="1">
      <alignment horizontal="left" wrapText="1"/>
    </xf>
    <xf numFmtId="0" fontId="36" fillId="0" borderId="0" xfId="0" applyFont="1" applyAlignment="1">
      <alignment wrapText="1"/>
    </xf>
    <xf numFmtId="0" fontId="33" fillId="0" borderId="0" xfId="0" applyFont="1" applyAlignment="1">
      <alignment wrapText="1"/>
    </xf>
    <xf numFmtId="0" fontId="37" fillId="0" borderId="0" xfId="0" applyFont="1"/>
    <xf numFmtId="9" fontId="37" fillId="0" borderId="0" xfId="6" applyFont="1"/>
    <xf numFmtId="0" fontId="15" fillId="2" borderId="0" xfId="0" applyFont="1" applyFill="1" applyAlignment="1">
      <alignment horizontal="left"/>
    </xf>
    <xf numFmtId="166" fontId="1" fillId="2" borderId="4" xfId="0" applyNumberFormat="1" applyFont="1" applyFill="1" applyBorder="1" applyAlignment="1">
      <alignment vertical="top" wrapText="1"/>
    </xf>
    <xf numFmtId="9" fontId="9" fillId="2" borderId="0" xfId="6" applyFont="1" applyFill="1" applyBorder="1" applyAlignment="1">
      <alignment horizontal="center"/>
    </xf>
    <xf numFmtId="164" fontId="1" fillId="0" borderId="0" xfId="1" applyNumberFormat="1" applyFont="1" applyFill="1" applyBorder="1" applyAlignment="1">
      <alignment horizontal="center" vertical="top"/>
    </xf>
    <xf numFmtId="5" fontId="17" fillId="0" borderId="0" xfId="1" applyNumberFormat="1" applyFont="1" applyFill="1" applyBorder="1" applyAlignment="1">
      <alignment vertical="top"/>
    </xf>
    <xf numFmtId="166" fontId="13" fillId="0" borderId="0" xfId="0" applyNumberFormat="1" applyFont="1" applyFill="1" applyBorder="1" applyAlignment="1">
      <alignment vertical="top" wrapText="1"/>
    </xf>
    <xf numFmtId="166" fontId="15" fillId="0" borderId="0" xfId="0" applyNumberFormat="1" applyFont="1" applyFill="1" applyBorder="1" applyAlignment="1">
      <alignment vertical="top" wrapText="1"/>
    </xf>
    <xf numFmtId="166" fontId="1" fillId="0" borderId="0" xfId="0" applyNumberFormat="1" applyFont="1" applyFill="1" applyBorder="1" applyAlignment="1">
      <alignment vertical="top" wrapText="1"/>
    </xf>
    <xf numFmtId="5" fontId="17" fillId="0" borderId="0" xfId="0" applyNumberFormat="1" applyFont="1" applyFill="1" applyAlignment="1">
      <alignment vertical="top"/>
    </xf>
    <xf numFmtId="0" fontId="13" fillId="0" borderId="12" xfId="0" applyFont="1" applyBorder="1" applyAlignment="1">
      <alignment vertical="top" wrapText="1"/>
    </xf>
    <xf numFmtId="0" fontId="13" fillId="0" borderId="13" xfId="0" applyFont="1" applyBorder="1" applyAlignment="1">
      <alignment vertical="top" wrapText="1"/>
    </xf>
    <xf numFmtId="0" fontId="38" fillId="0" borderId="12" xfId="0" applyFont="1" applyBorder="1" applyAlignment="1">
      <alignment vertical="top" wrapText="1"/>
    </xf>
    <xf numFmtId="0" fontId="39" fillId="0" borderId="13" xfId="0" applyFont="1" applyBorder="1" applyAlignment="1">
      <alignment vertical="top" wrapText="1"/>
    </xf>
    <xf numFmtId="0" fontId="39" fillId="0" borderId="9" xfId="0" applyFont="1" applyBorder="1" applyAlignment="1">
      <alignment vertical="top" wrapText="1"/>
    </xf>
    <xf numFmtId="0" fontId="39" fillId="0" borderId="9" xfId="0" applyFont="1" applyFill="1" applyBorder="1" applyAlignment="1">
      <alignment vertical="top" wrapText="1"/>
    </xf>
    <xf numFmtId="44" fontId="40" fillId="0" borderId="0" xfId="1" applyFont="1"/>
    <xf numFmtId="0" fontId="40" fillId="0" borderId="0" xfId="0" applyFont="1"/>
    <xf numFmtId="8" fontId="13" fillId="0" borderId="12" xfId="0" applyNumberFormat="1" applyFont="1" applyBorder="1" applyAlignment="1">
      <alignment horizontal="right" vertical="top" wrapText="1"/>
    </xf>
    <xf numFmtId="8" fontId="13" fillId="0" borderId="13" xfId="0" applyNumberFormat="1" applyFont="1" applyBorder="1" applyAlignment="1">
      <alignment horizontal="right" vertical="top" wrapText="1"/>
    </xf>
    <xf numFmtId="9" fontId="19" fillId="6" borderId="0" xfId="6" applyFont="1" applyFill="1"/>
    <xf numFmtId="0" fontId="40" fillId="0" borderId="0" xfId="0" applyFont="1" applyFill="1"/>
    <xf numFmtId="44" fontId="13" fillId="5" borderId="0" xfId="1" applyFont="1" applyFill="1"/>
    <xf numFmtId="9" fontId="13" fillId="7" borderId="0" xfId="6" applyFont="1" applyFill="1"/>
    <xf numFmtId="0" fontId="13" fillId="5" borderId="0" xfId="0" applyFont="1" applyFill="1"/>
    <xf numFmtId="44" fontId="41" fillId="0" borderId="0" xfId="1" applyFont="1" applyBorder="1"/>
    <xf numFmtId="0" fontId="41" fillId="0" borderId="2" xfId="0" applyFont="1" applyBorder="1"/>
    <xf numFmtId="44" fontId="41" fillId="0" borderId="2" xfId="1" applyFont="1" applyBorder="1"/>
    <xf numFmtId="0" fontId="40" fillId="0" borderId="0" xfId="0" applyFont="1" applyFill="1" applyBorder="1"/>
    <xf numFmtId="44" fontId="40" fillId="0" borderId="0" xfId="1" applyFont="1" applyFill="1" applyBorder="1"/>
    <xf numFmtId="0" fontId="44" fillId="0" borderId="0" xfId="0" applyFont="1" applyFill="1" applyBorder="1"/>
    <xf numFmtId="0" fontId="44" fillId="0" borderId="0" xfId="5" applyFont="1" applyFill="1" applyBorder="1"/>
    <xf numFmtId="0" fontId="45" fillId="0" borderId="0" xfId="0" applyFont="1"/>
    <xf numFmtId="0" fontId="40" fillId="3" borderId="0" xfId="0" applyFont="1" applyFill="1"/>
    <xf numFmtId="44" fontId="40" fillId="3" borderId="0" xfId="1" applyFont="1" applyFill="1"/>
    <xf numFmtId="44" fontId="40" fillId="0" borderId="0" xfId="1" applyFont="1" applyFill="1"/>
    <xf numFmtId="0" fontId="41" fillId="3" borderId="0" xfId="0" applyFont="1" applyFill="1" applyBorder="1"/>
    <xf numFmtId="0" fontId="43" fillId="0" borderId="13" xfId="0" applyFont="1" applyBorder="1" applyAlignment="1">
      <alignment vertical="top" wrapText="1"/>
    </xf>
    <xf numFmtId="8" fontId="43" fillId="0" borderId="13" xfId="0" applyNumberFormat="1" applyFont="1" applyBorder="1" applyAlignment="1">
      <alignment horizontal="right" vertical="top" wrapText="1"/>
    </xf>
    <xf numFmtId="0" fontId="43" fillId="0" borderId="0" xfId="0" applyFont="1" applyFill="1" applyBorder="1"/>
    <xf numFmtId="0" fontId="42" fillId="0" borderId="13" xfId="0" applyFont="1" applyBorder="1" applyAlignment="1">
      <alignment vertical="top" wrapText="1"/>
    </xf>
    <xf numFmtId="8" fontId="42" fillId="0" borderId="13" xfId="0" applyNumberFormat="1" applyFont="1" applyBorder="1" applyAlignment="1">
      <alignment horizontal="right" vertical="top" wrapText="1"/>
    </xf>
    <xf numFmtId="0" fontId="0" fillId="0" borderId="0" xfId="0" applyFill="1" applyBorder="1"/>
    <xf numFmtId="0" fontId="0" fillId="0" borderId="0" xfId="0" applyFill="1" applyBorder="1" applyAlignment="1">
      <alignment vertical="top" wrapText="1"/>
    </xf>
    <xf numFmtId="0" fontId="9" fillId="0" borderId="0" xfId="0" applyFont="1" applyFill="1" applyBorder="1" applyAlignment="1">
      <alignment vertical="top" wrapText="1"/>
    </xf>
    <xf numFmtId="0" fontId="0" fillId="0" borderId="0" xfId="0" applyBorder="1" applyAlignment="1">
      <alignment vertical="top" wrapText="1"/>
    </xf>
    <xf numFmtId="0" fontId="0" fillId="0" borderId="14" xfId="0" applyBorder="1" applyAlignment="1">
      <alignment vertical="top" wrapText="1"/>
    </xf>
    <xf numFmtId="166" fontId="1" fillId="2" borderId="14" xfId="0" applyNumberFormat="1" applyFont="1" applyFill="1" applyBorder="1" applyAlignment="1">
      <alignment vertical="top" wrapText="1"/>
    </xf>
    <xf numFmtId="0" fontId="0" fillId="0" borderId="14" xfId="0" applyBorder="1"/>
    <xf numFmtId="0" fontId="13" fillId="0" borderId="0" xfId="0" applyFont="1" applyBorder="1" applyAlignment="1">
      <alignment vertical="top" wrapText="1"/>
    </xf>
    <xf numFmtId="0" fontId="13" fillId="0" borderId="15" xfId="0" applyFont="1" applyBorder="1" applyAlignment="1">
      <alignment vertical="top" wrapText="1"/>
    </xf>
    <xf numFmtId="0" fontId="13" fillId="0" borderId="16" xfId="0" applyFont="1" applyBorder="1" applyAlignment="1">
      <alignment vertical="top" wrapText="1"/>
    </xf>
    <xf numFmtId="0" fontId="3" fillId="2" borderId="20" xfId="0" applyFont="1" applyFill="1" applyBorder="1" applyAlignment="1"/>
    <xf numFmtId="0" fontId="5" fillId="0" borderId="20" xfId="0" applyFont="1" applyFill="1" applyBorder="1"/>
    <xf numFmtId="44" fontId="3" fillId="0" borderId="20" xfId="1" applyFont="1" applyFill="1" applyBorder="1" applyAlignment="1">
      <alignment horizontal="right"/>
    </xf>
    <xf numFmtId="0" fontId="3" fillId="0" borderId="20" xfId="0" applyFont="1" applyFill="1" applyBorder="1" applyAlignment="1"/>
    <xf numFmtId="0" fontId="5" fillId="0" borderId="20" xfId="0" applyFont="1" applyFill="1" applyBorder="1" applyAlignment="1"/>
    <xf numFmtId="0" fontId="3" fillId="0" borderId="20" xfId="0" applyFont="1" applyFill="1" applyBorder="1"/>
    <xf numFmtId="0" fontId="3" fillId="2" borderId="20" xfId="0" applyFont="1" applyFill="1" applyBorder="1"/>
    <xf numFmtId="44" fontId="3" fillId="2" borderId="20" xfId="1" applyFont="1" applyFill="1" applyBorder="1" applyAlignment="1">
      <alignment horizontal="right"/>
    </xf>
    <xf numFmtId="44" fontId="3" fillId="0" borderId="20" xfId="1" applyFont="1" applyFill="1" applyBorder="1"/>
    <xf numFmtId="0" fontId="5" fillId="2" borderId="20" xfId="0" applyFont="1" applyFill="1" applyBorder="1"/>
    <xf numFmtId="44" fontId="3" fillId="2" borderId="20" xfId="1" applyFont="1" applyFill="1" applyBorder="1"/>
    <xf numFmtId="0" fontId="10" fillId="2" borderId="20" xfId="0" applyFont="1" applyFill="1" applyBorder="1"/>
    <xf numFmtId="0" fontId="10" fillId="2" borderId="21" xfId="0" applyFont="1" applyFill="1" applyBorder="1" applyAlignment="1">
      <alignment horizontal="left"/>
    </xf>
    <xf numFmtId="44" fontId="10" fillId="2" borderId="21" xfId="1" applyFont="1" applyFill="1" applyBorder="1" applyAlignment="1">
      <alignment horizontal="right"/>
    </xf>
    <xf numFmtId="0" fontId="0" fillId="2" borderId="0" xfId="0" applyFont="1" applyFill="1" applyBorder="1" applyAlignment="1">
      <alignment horizontal="left"/>
    </xf>
    <xf numFmtId="168" fontId="12" fillId="8" borderId="0" xfId="1" applyNumberFormat="1" applyFont="1" applyFill="1" applyBorder="1" applyAlignment="1">
      <alignment vertical="top"/>
    </xf>
    <xf numFmtId="164" fontId="12" fillId="8" borderId="0" xfId="1" applyNumberFormat="1" applyFont="1" applyFill="1" applyBorder="1" applyAlignment="1">
      <alignment vertical="top" wrapText="1"/>
    </xf>
    <xf numFmtId="166" fontId="0" fillId="2" borderId="0" xfId="0" applyNumberFormat="1" applyFont="1" applyFill="1" applyBorder="1" applyAlignment="1">
      <alignment vertical="top" wrapText="1"/>
    </xf>
    <xf numFmtId="3" fontId="0" fillId="2" borderId="0" xfId="0" applyNumberFormat="1" applyFont="1" applyFill="1" applyAlignment="1">
      <alignment horizontal="left"/>
    </xf>
    <xf numFmtId="8" fontId="1" fillId="2" borderId="0" xfId="1" applyNumberFormat="1" applyFont="1" applyFill="1" applyBorder="1" applyAlignment="1">
      <alignment horizontal="center"/>
    </xf>
    <xf numFmtId="8" fontId="1" fillId="2" borderId="0" xfId="1" applyNumberFormat="1" applyFont="1" applyFill="1" applyBorder="1" applyAlignment="1">
      <alignment horizontal="center" vertical="top"/>
    </xf>
    <xf numFmtId="3" fontId="13" fillId="8" borderId="5" xfId="0" applyNumberFormat="1" applyFont="1" applyFill="1" applyBorder="1" applyAlignment="1">
      <alignment horizontal="left"/>
    </xf>
    <xf numFmtId="3" fontId="13" fillId="8" borderId="4" xfId="0" applyNumberFormat="1" applyFont="1" applyFill="1" applyBorder="1" applyAlignment="1">
      <alignment horizontal="left"/>
    </xf>
    <xf numFmtId="164" fontId="1" fillId="8" borderId="6" xfId="1" applyNumberFormat="1" applyFont="1" applyFill="1" applyBorder="1" applyAlignment="1">
      <alignment horizontal="center" vertical="top"/>
    </xf>
    <xf numFmtId="3" fontId="13" fillId="8" borderId="8" xfId="0" applyNumberFormat="1" applyFont="1" applyFill="1" applyBorder="1" applyAlignment="1">
      <alignment horizontal="left"/>
    </xf>
    <xf numFmtId="3" fontId="13" fillId="8" borderId="0" xfId="0" applyNumberFormat="1" applyFont="1" applyFill="1" applyBorder="1" applyAlignment="1">
      <alignment horizontal="left"/>
    </xf>
    <xf numFmtId="164" fontId="1" fillId="8" borderId="11" xfId="1" applyNumberFormat="1" applyFont="1" applyFill="1" applyBorder="1" applyAlignment="1">
      <alignment horizontal="center" vertical="top"/>
    </xf>
    <xf numFmtId="3" fontId="13" fillId="8" borderId="7" xfId="0" applyNumberFormat="1" applyFont="1" applyFill="1" applyBorder="1" applyAlignment="1">
      <alignment horizontal="left"/>
    </xf>
    <xf numFmtId="3" fontId="13" fillId="8" borderId="2" xfId="0" applyNumberFormat="1" applyFont="1" applyFill="1" applyBorder="1" applyAlignment="1">
      <alignment horizontal="left"/>
    </xf>
    <xf numFmtId="164" fontId="1" fillId="8" borderId="3" xfId="1" applyNumberFormat="1" applyFont="1" applyFill="1" applyBorder="1" applyAlignment="1">
      <alignment horizontal="center" vertical="top"/>
    </xf>
    <xf numFmtId="166" fontId="0" fillId="2" borderId="0" xfId="0" applyNumberFormat="1" applyFont="1" applyFill="1" applyBorder="1" applyAlignment="1">
      <alignment vertical="top"/>
    </xf>
    <xf numFmtId="0" fontId="0" fillId="9" borderId="0" xfId="0" applyFill="1" applyAlignment="1">
      <alignment horizontal="left"/>
    </xf>
    <xf numFmtId="8" fontId="1" fillId="2" borderId="0" xfId="6" applyNumberFormat="1" applyFont="1" applyFill="1" applyBorder="1" applyAlignment="1">
      <alignment horizontal="center"/>
    </xf>
    <xf numFmtId="3" fontId="13" fillId="10" borderId="0" xfId="0" applyNumberFormat="1" applyFont="1" applyFill="1" applyBorder="1" applyAlignment="1">
      <alignment horizontal="left" vertical="top" wrapText="1"/>
    </xf>
    <xf numFmtId="3" fontId="0" fillId="10" borderId="0" xfId="0" applyNumberFormat="1" applyFill="1" applyBorder="1" applyAlignment="1">
      <alignment horizontal="left" vertical="top" wrapText="1"/>
    </xf>
    <xf numFmtId="7" fontId="13" fillId="10" borderId="0" xfId="0" applyNumberFormat="1" applyFont="1" applyFill="1" applyBorder="1" applyAlignment="1">
      <alignment horizontal="right" vertical="top" wrapText="1"/>
    </xf>
    <xf numFmtId="7" fontId="0" fillId="10" borderId="0" xfId="0" applyNumberFormat="1" applyFont="1" applyFill="1" applyBorder="1" applyAlignment="1">
      <alignment horizontal="right" vertical="top" wrapText="1"/>
    </xf>
    <xf numFmtId="0" fontId="6" fillId="0" borderId="0" xfId="0" applyFont="1" applyFill="1"/>
    <xf numFmtId="0" fontId="3" fillId="0" borderId="0" xfId="0" applyFont="1" applyFill="1" applyAlignment="1"/>
    <xf numFmtId="0" fontId="3" fillId="0" borderId="0" xfId="0" applyFont="1" applyFill="1" applyBorder="1" applyAlignment="1"/>
    <xf numFmtId="0" fontId="5" fillId="0" borderId="0" xfId="0" applyFont="1" applyFill="1"/>
    <xf numFmtId="0" fontId="5" fillId="0" borderId="0" xfId="0" applyFont="1" applyFill="1" applyBorder="1" applyAlignment="1"/>
    <xf numFmtId="0" fontId="4" fillId="0" borderId="0" xfId="0" applyFont="1" applyFill="1" applyBorder="1" applyAlignment="1"/>
    <xf numFmtId="0" fontId="3" fillId="2" borderId="20" xfId="0" applyFont="1" applyFill="1" applyBorder="1"/>
    <xf numFmtId="44" fontId="3" fillId="2" borderId="20" xfId="1" applyFont="1" applyFill="1" applyBorder="1" applyAlignment="1">
      <alignment horizontal="right"/>
    </xf>
    <xf numFmtId="8" fontId="4" fillId="0" borderId="0" xfId="7" applyNumberFormat="1" applyFont="1" applyFill="1"/>
    <xf numFmtId="0" fontId="3" fillId="0" borderId="0" xfId="3" applyFont="1" applyFill="1"/>
    <xf numFmtId="9" fontId="4" fillId="0" borderId="0" xfId="7" applyFont="1" applyFill="1"/>
    <xf numFmtId="44" fontId="22" fillId="0" borderId="22" xfId="1" applyFont="1" applyFill="1" applyBorder="1"/>
    <xf numFmtId="44" fontId="22" fillId="0" borderId="20" xfId="1" applyFont="1" applyFill="1" applyBorder="1"/>
    <xf numFmtId="44" fontId="3" fillId="9" borderId="0" xfId="1" applyFont="1" applyFill="1" applyAlignment="1">
      <alignment horizontal="center"/>
    </xf>
    <xf numFmtId="44" fontId="3" fillId="9" borderId="0" xfId="1" applyFont="1" applyFill="1" applyAlignment="1">
      <alignment horizontal="right"/>
    </xf>
    <xf numFmtId="44" fontId="3" fillId="0" borderId="0" xfId="1" applyFont="1" applyFill="1"/>
    <xf numFmtId="44" fontId="3" fillId="0" borderId="0" xfId="1" applyFont="1" applyFill="1" applyAlignment="1">
      <alignment horizontal="center"/>
    </xf>
    <xf numFmtId="165" fontId="3" fillId="0" borderId="0" xfId="0" applyNumberFormat="1" applyFont="1" applyFill="1"/>
    <xf numFmtId="44" fontId="4" fillId="0" borderId="0" xfId="1" applyFont="1" applyFill="1"/>
    <xf numFmtId="44" fontId="3" fillId="0" borderId="0" xfId="1" applyFont="1" applyFill="1" applyBorder="1" applyAlignment="1">
      <alignment horizontal="right"/>
    </xf>
    <xf numFmtId="44" fontId="3" fillId="0" borderId="0" xfId="1" quotePrefix="1" applyFont="1" applyFill="1" applyAlignment="1">
      <alignment horizontal="left"/>
    </xf>
    <xf numFmtId="0" fontId="13" fillId="0" borderId="9" xfId="0" applyFont="1" applyFill="1" applyBorder="1"/>
    <xf numFmtId="0" fontId="13" fillId="8" borderId="9" xfId="0" applyFont="1" applyFill="1" applyBorder="1"/>
    <xf numFmtId="0" fontId="0" fillId="8" borderId="9" xfId="0" applyFont="1" applyFill="1" applyBorder="1" applyAlignment="1">
      <alignment vertical="top" wrapText="1"/>
    </xf>
    <xf numFmtId="0" fontId="1" fillId="8" borderId="9" xfId="0" applyFont="1" applyFill="1" applyBorder="1" applyAlignment="1">
      <alignment vertical="top" wrapText="1"/>
    </xf>
    <xf numFmtId="0" fontId="13" fillId="8" borderId="9" xfId="0" applyFont="1" applyFill="1" applyBorder="1" applyAlignment="1">
      <alignment vertical="top" wrapText="1"/>
    </xf>
    <xf numFmtId="0" fontId="1" fillId="8" borderId="13" xfId="0" applyFont="1" applyFill="1" applyBorder="1" applyAlignment="1">
      <alignment vertical="top" wrapText="1"/>
    </xf>
    <xf numFmtId="0" fontId="0" fillId="8" borderId="13" xfId="0" applyFont="1" applyFill="1" applyBorder="1" applyAlignment="1">
      <alignment vertical="top" wrapText="1"/>
    </xf>
    <xf numFmtId="44" fontId="0" fillId="0" borderId="0" xfId="1" applyFont="1" applyBorder="1" applyAlignment="1">
      <alignment horizontal="right"/>
    </xf>
    <xf numFmtId="44" fontId="13" fillId="0" borderId="12" xfId="1" applyFont="1" applyBorder="1" applyAlignment="1">
      <alignment horizontal="right" vertical="top" wrapText="1"/>
    </xf>
    <xf numFmtId="44" fontId="13" fillId="0" borderId="13" xfId="1" applyFont="1" applyBorder="1" applyAlignment="1">
      <alignment horizontal="right" vertical="top" wrapText="1"/>
    </xf>
    <xf numFmtId="44" fontId="0" fillId="0" borderId="9" xfId="1" applyFont="1" applyFill="1" applyBorder="1" applyAlignment="1">
      <alignment horizontal="right"/>
    </xf>
    <xf numFmtId="44" fontId="1" fillId="8" borderId="9" xfId="1" applyFont="1" applyFill="1" applyBorder="1" applyAlignment="1">
      <alignment horizontal="right"/>
    </xf>
    <xf numFmtId="44" fontId="1" fillId="8" borderId="9" xfId="1" applyFont="1" applyFill="1" applyBorder="1" applyAlignment="1">
      <alignment horizontal="right" vertical="top" wrapText="1"/>
    </xf>
    <xf numFmtId="44" fontId="1" fillId="8" borderId="13" xfId="1" applyFont="1" applyFill="1" applyBorder="1" applyAlignment="1">
      <alignment horizontal="right" vertical="top" wrapText="1"/>
    </xf>
    <xf numFmtId="0" fontId="13" fillId="8" borderId="0" xfId="0" applyFont="1" applyFill="1" applyBorder="1" applyAlignment="1">
      <alignment vertical="top" wrapText="1"/>
    </xf>
    <xf numFmtId="0" fontId="13" fillId="0" borderId="0" xfId="0" applyFont="1" applyBorder="1"/>
    <xf numFmtId="44" fontId="0" fillId="0" borderId="0" xfId="0" applyNumberFormat="1" applyBorder="1"/>
    <xf numFmtId="0" fontId="48" fillId="0" borderId="0" xfId="0" applyFont="1" applyAlignment="1">
      <alignment horizontal="center"/>
    </xf>
    <xf numFmtId="0" fontId="50" fillId="0" borderId="0" xfId="4"/>
    <xf numFmtId="0" fontId="50" fillId="0" borderId="0" xfId="4" applyFill="1"/>
    <xf numFmtId="44" fontId="50" fillId="0" borderId="0" xfId="4" applyNumberFormat="1"/>
    <xf numFmtId="44" fontId="1" fillId="11" borderId="9" xfId="2" applyFont="1" applyFill="1" applyBorder="1" applyAlignment="1">
      <alignment horizontal="center"/>
    </xf>
    <xf numFmtId="0" fontId="50" fillId="0" borderId="9" xfId="4" applyFill="1" applyBorder="1"/>
    <xf numFmtId="0" fontId="50" fillId="0" borderId="9" xfId="4" applyBorder="1" applyAlignment="1">
      <alignment vertical="center"/>
    </xf>
    <xf numFmtId="0" fontId="51" fillId="0" borderId="9" xfId="4" applyFont="1" applyBorder="1" applyAlignment="1">
      <alignment horizontal="center" wrapText="1"/>
    </xf>
    <xf numFmtId="0" fontId="51" fillId="0" borderId="9" xfId="4" applyFont="1" applyFill="1" applyBorder="1" applyAlignment="1">
      <alignment horizontal="center"/>
    </xf>
    <xf numFmtId="0" fontId="51" fillId="0" borderId="17" xfId="4" applyFont="1" applyBorder="1" applyAlignment="1">
      <alignment vertical="center"/>
    </xf>
    <xf numFmtId="0" fontId="50" fillId="0" borderId="13" xfId="4" applyBorder="1" applyAlignment="1">
      <alignment vertical="center"/>
    </xf>
    <xf numFmtId="0" fontId="50" fillId="0" borderId="13" xfId="4" applyBorder="1" applyAlignment="1">
      <alignment horizontal="left" vertical="center"/>
    </xf>
    <xf numFmtId="0" fontId="50" fillId="0" borderId="18" xfId="4" applyBorder="1" applyAlignment="1">
      <alignment vertical="center" wrapText="1"/>
    </xf>
    <xf numFmtId="0" fontId="50" fillId="0" borderId="0" xfId="4" applyAlignment="1">
      <alignment vertical="center"/>
    </xf>
    <xf numFmtId="0" fontId="50" fillId="0" borderId="9" xfId="4" applyBorder="1" applyAlignment="1">
      <alignment vertical="center" wrapText="1"/>
    </xf>
    <xf numFmtId="0" fontId="51" fillId="0" borderId="9" xfId="4" applyFont="1" applyFill="1" applyBorder="1" applyAlignment="1">
      <alignment horizontal="center" vertical="center"/>
    </xf>
    <xf numFmtId="0" fontId="51" fillId="0" borderId="9" xfId="4" applyFont="1" applyBorder="1" applyAlignment="1">
      <alignment horizontal="center" vertical="center"/>
    </xf>
    <xf numFmtId="0" fontId="50" fillId="0" borderId="0" xfId="4" applyBorder="1"/>
    <xf numFmtId="0" fontId="50" fillId="0" borderId="9" xfId="4" applyBorder="1" applyAlignment="1">
      <alignment horizontal="left" vertical="center"/>
    </xf>
    <xf numFmtId="44" fontId="1" fillId="11" borderId="9" xfId="2" applyFont="1" applyFill="1" applyBorder="1" applyAlignment="1">
      <alignment horizontal="center" vertical="center"/>
    </xf>
    <xf numFmtId="0" fontId="50" fillId="0" borderId="9" xfId="4" applyBorder="1"/>
    <xf numFmtId="0" fontId="51" fillId="0" borderId="0" xfId="4" applyFont="1"/>
    <xf numFmtId="44" fontId="0" fillId="0" borderId="0" xfId="2" applyFont="1" applyBorder="1" applyAlignment="1">
      <alignment horizontal="center"/>
    </xf>
    <xf numFmtId="0" fontId="50" fillId="0" borderId="0" xfId="4" applyFill="1" applyBorder="1"/>
    <xf numFmtId="0" fontId="50" fillId="0" borderId="0" xfId="4" applyBorder="1" applyAlignment="1">
      <alignment horizontal="center"/>
    </xf>
    <xf numFmtId="0" fontId="50" fillId="0" borderId="0" xfId="4" applyBorder="1" applyAlignment="1">
      <alignment horizontal="center" vertical="center"/>
    </xf>
    <xf numFmtId="0" fontId="38" fillId="8" borderId="12" xfId="0" applyFont="1" applyFill="1" applyBorder="1" applyAlignment="1">
      <alignment horizontal="right" vertical="top" wrapText="1"/>
    </xf>
    <xf numFmtId="8" fontId="39" fillId="8" borderId="13" xfId="0" applyNumberFormat="1" applyFont="1" applyFill="1" applyBorder="1" applyAlignment="1">
      <alignment horizontal="right" vertical="top" wrapText="1"/>
    </xf>
    <xf numFmtId="8" fontId="39" fillId="8" borderId="9" xfId="0" applyNumberFormat="1" applyFont="1" applyFill="1" applyBorder="1" applyAlignment="1">
      <alignment horizontal="right" vertical="top" wrapText="1"/>
    </xf>
    <xf numFmtId="0" fontId="0" fillId="8" borderId="0" xfId="0" applyFill="1"/>
    <xf numFmtId="0" fontId="55" fillId="0" borderId="0" xfId="8" applyFont="1" applyBorder="1"/>
    <xf numFmtId="0" fontId="55" fillId="0" borderId="0" xfId="8" applyFont="1" applyBorder="1" applyAlignment="1">
      <alignment horizontal="center" vertical="center"/>
    </xf>
    <xf numFmtId="0" fontId="55" fillId="0" borderId="0" xfId="8" applyFont="1" applyBorder="1" applyAlignment="1">
      <alignment horizontal="right"/>
    </xf>
    <xf numFmtId="0" fontId="55" fillId="0" borderId="0" xfId="8" applyFont="1" applyBorder="1" applyAlignment="1">
      <alignment horizontal="center"/>
    </xf>
    <xf numFmtId="0" fontId="56" fillId="12" borderId="5" xfId="8" applyFont="1" applyFill="1" applyBorder="1" applyAlignment="1">
      <alignment horizontal="center" vertical="center"/>
    </xf>
    <xf numFmtId="0" fontId="56" fillId="12" borderId="9" xfId="8" applyFont="1" applyFill="1" applyBorder="1" applyAlignment="1">
      <alignment vertical="center"/>
    </xf>
    <xf numFmtId="0" fontId="56" fillId="12" borderId="9" xfId="8" applyFont="1" applyFill="1" applyBorder="1" applyAlignment="1">
      <alignment horizontal="center" vertical="center" wrapText="1"/>
    </xf>
    <xf numFmtId="0" fontId="57" fillId="0" borderId="0" xfId="8" applyFont="1" applyBorder="1" applyAlignment="1">
      <alignment vertical="center"/>
    </xf>
    <xf numFmtId="0" fontId="1" fillId="0" borderId="9" xfId="8" applyFont="1" applyBorder="1" applyAlignment="1">
      <alignment vertical="center"/>
    </xf>
    <xf numFmtId="0" fontId="33" fillId="0" borderId="10" xfId="8" applyFont="1" applyBorder="1" applyAlignment="1">
      <alignment horizontal="center" vertical="center"/>
    </xf>
    <xf numFmtId="0" fontId="33" fillId="0" borderId="10" xfId="8" applyFont="1" applyBorder="1" applyAlignment="1">
      <alignment horizontal="right" vertical="center" wrapText="1"/>
    </xf>
    <xf numFmtId="0" fontId="1" fillId="0" borderId="9" xfId="8" applyFont="1" applyBorder="1" applyAlignment="1">
      <alignment horizontal="center" vertical="center"/>
    </xf>
    <xf numFmtId="170" fontId="33" fillId="0" borderId="9" xfId="8" applyNumberFormat="1" applyFont="1" applyFill="1" applyBorder="1" applyAlignment="1">
      <alignment horizontal="center" vertical="center"/>
    </xf>
    <xf numFmtId="0" fontId="1" fillId="0" borderId="9" xfId="8" applyFont="1" applyBorder="1"/>
    <xf numFmtId="170" fontId="33" fillId="0" borderId="13" xfId="8" applyNumberFormat="1" applyFont="1" applyFill="1" applyBorder="1" applyAlignment="1">
      <alignment horizontal="center" vertical="center"/>
    </xf>
    <xf numFmtId="0" fontId="33" fillId="0" borderId="9" xfId="8" applyFont="1" applyBorder="1" applyAlignment="1">
      <alignment horizontal="center" vertical="center"/>
    </xf>
    <xf numFmtId="0" fontId="33" fillId="0" borderId="13" xfId="8" applyFont="1" applyBorder="1" applyAlignment="1">
      <alignment horizontal="right" vertical="center" wrapText="1"/>
    </xf>
    <xf numFmtId="0" fontId="33" fillId="0" borderId="9" xfId="8" applyFont="1" applyBorder="1" applyAlignment="1">
      <alignment vertical="center"/>
    </xf>
    <xf numFmtId="0" fontId="33" fillId="0" borderId="9" xfId="8" applyFont="1" applyBorder="1"/>
    <xf numFmtId="0" fontId="33" fillId="0" borderId="9" xfId="8" applyFont="1" applyBorder="1" applyAlignment="1">
      <alignment horizontal="left" vertical="center" wrapText="1"/>
    </xf>
    <xf numFmtId="0" fontId="33" fillId="0" borderId="9" xfId="8" applyFont="1" applyFill="1" applyBorder="1" applyAlignment="1">
      <alignment horizontal="left" vertical="center"/>
    </xf>
    <xf numFmtId="0" fontId="33" fillId="0" borderId="9" xfId="8" applyFont="1" applyBorder="1" applyAlignment="1">
      <alignment vertical="center" wrapText="1"/>
    </xf>
    <xf numFmtId="0" fontId="33" fillId="0" borderId="9" xfId="8" applyFont="1" applyFill="1" applyBorder="1" applyAlignment="1">
      <alignment horizontal="left" vertical="center" wrapText="1"/>
    </xf>
    <xf numFmtId="0" fontId="5" fillId="12" borderId="5" xfId="8" applyFont="1" applyFill="1" applyBorder="1" applyAlignment="1">
      <alignment horizontal="center" vertical="center"/>
    </xf>
    <xf numFmtId="0" fontId="5" fillId="12" borderId="18" xfId="8" applyFont="1" applyFill="1" applyBorder="1" applyAlignment="1">
      <alignment vertical="center"/>
    </xf>
    <xf numFmtId="0" fontId="5" fillId="12" borderId="18" xfId="8" applyFont="1" applyFill="1" applyBorder="1" applyAlignment="1">
      <alignment horizontal="center" vertical="center" wrapText="1"/>
    </xf>
    <xf numFmtId="0" fontId="33" fillId="0" borderId="9" xfId="0" applyFont="1" applyFill="1" applyBorder="1" applyAlignment="1">
      <alignment vertical="center" wrapText="1"/>
    </xf>
    <xf numFmtId="0" fontId="37" fillId="0" borderId="9" xfId="8" applyFont="1" applyBorder="1" applyAlignment="1">
      <alignment horizontal="center" vertical="center"/>
    </xf>
    <xf numFmtId="0" fontId="59" fillId="0" borderId="0" xfId="8" applyFont="1" applyBorder="1"/>
    <xf numFmtId="0" fontId="58" fillId="0" borderId="0" xfId="8" applyFont="1" applyBorder="1" applyAlignment="1">
      <alignment horizontal="center" vertical="center"/>
    </xf>
    <xf numFmtId="0" fontId="59" fillId="0" borderId="0" xfId="8" applyNumberFormat="1" applyFont="1" applyFill="1" applyBorder="1" applyAlignment="1">
      <alignment horizontal="center"/>
    </xf>
    <xf numFmtId="170" fontId="59" fillId="0" borderId="0" xfId="8" applyNumberFormat="1" applyFont="1" applyFill="1" applyBorder="1" applyAlignment="1">
      <alignment horizontal="center"/>
    </xf>
    <xf numFmtId="44" fontId="40" fillId="0" borderId="0" xfId="1" applyNumberFormat="1" applyFont="1" applyFill="1"/>
    <xf numFmtId="0" fontId="44" fillId="13" borderId="0" xfId="5" applyFont="1" applyFill="1" applyBorder="1"/>
    <xf numFmtId="0" fontId="40" fillId="13" borderId="0" xfId="0" applyFont="1" applyFill="1" applyBorder="1"/>
    <xf numFmtId="44" fontId="40" fillId="13" borderId="0" xfId="1" applyFont="1" applyFill="1" applyBorder="1"/>
    <xf numFmtId="0" fontId="40" fillId="14" borderId="0" xfId="0" applyFont="1" applyFill="1" applyBorder="1"/>
    <xf numFmtId="44" fontId="40" fillId="14" borderId="0" xfId="1" applyFont="1" applyFill="1"/>
    <xf numFmtId="0" fontId="44" fillId="14" borderId="0" xfId="0" applyFont="1" applyFill="1" applyBorder="1"/>
    <xf numFmtId="44" fontId="40" fillId="14" borderId="0" xfId="1" applyFont="1" applyFill="1" applyBorder="1"/>
    <xf numFmtId="0" fontId="44" fillId="14" borderId="0" xfId="5" applyFont="1" applyFill="1" applyBorder="1"/>
    <xf numFmtId="0" fontId="40" fillId="13" borderId="0" xfId="0" applyFont="1" applyFill="1"/>
    <xf numFmtId="0" fontId="40" fillId="14" borderId="0" xfId="0" applyFont="1" applyFill="1"/>
    <xf numFmtId="0" fontId="45" fillId="14" borderId="0" xfId="0" applyFont="1" applyFill="1"/>
    <xf numFmtId="44" fontId="44" fillId="14" borderId="0" xfId="1" applyFont="1" applyFill="1" applyBorder="1"/>
    <xf numFmtId="0" fontId="40" fillId="12" borderId="0" xfId="0" applyFont="1" applyFill="1" applyBorder="1"/>
    <xf numFmtId="44" fontId="40" fillId="12" borderId="0" xfId="1" applyFont="1" applyFill="1" applyBorder="1"/>
    <xf numFmtId="0" fontId="44" fillId="12" borderId="0" xfId="5" applyFont="1" applyFill="1" applyBorder="1"/>
    <xf numFmtId="0" fontId="44" fillId="12" borderId="0" xfId="0" applyFont="1" applyFill="1" applyBorder="1"/>
    <xf numFmtId="0" fontId="40" fillId="12" borderId="0" xfId="0" applyFont="1" applyFill="1"/>
    <xf numFmtId="44" fontId="44" fillId="0" borderId="0" xfId="1" applyFont="1" applyFill="1" applyBorder="1"/>
    <xf numFmtId="44" fontId="41" fillId="0" borderId="0" xfId="1" applyFont="1" applyFill="1" applyBorder="1"/>
    <xf numFmtId="44" fontId="41" fillId="0" borderId="2" xfId="1" applyFont="1" applyFill="1" applyBorder="1"/>
    <xf numFmtId="0" fontId="40" fillId="15" borderId="0" xfId="0" applyFont="1" applyFill="1"/>
    <xf numFmtId="44" fontId="40" fillId="15" borderId="0" xfId="1" applyFont="1" applyFill="1"/>
    <xf numFmtId="44" fontId="40" fillId="15" borderId="0" xfId="1" applyFont="1" applyFill="1" applyBorder="1"/>
    <xf numFmtId="0" fontId="50" fillId="0" borderId="0" xfId="4" applyAlignment="1">
      <alignment horizontal="center"/>
    </xf>
    <xf numFmtId="0" fontId="50" fillId="16" borderId="18" xfId="4" applyFill="1" applyBorder="1" applyAlignment="1">
      <alignment horizontal="center" vertical="center"/>
    </xf>
    <xf numFmtId="0" fontId="50" fillId="17" borderId="18" xfId="4" applyFill="1" applyBorder="1" applyAlignment="1">
      <alignment horizontal="center" vertical="center"/>
    </xf>
    <xf numFmtId="0" fontId="50" fillId="18" borderId="18" xfId="4" applyFill="1" applyBorder="1" applyAlignment="1">
      <alignment horizontal="center" vertical="center"/>
    </xf>
    <xf numFmtId="0" fontId="50" fillId="19" borderId="18" xfId="4" applyFill="1" applyBorder="1" applyAlignment="1">
      <alignment horizontal="center" vertical="center"/>
    </xf>
    <xf numFmtId="0" fontId="60" fillId="14" borderId="18" xfId="4" applyFont="1" applyFill="1" applyBorder="1" applyAlignment="1">
      <alignment horizontal="center" vertical="center"/>
    </xf>
    <xf numFmtId="0" fontId="50" fillId="16" borderId="10" xfId="4" applyFill="1" applyBorder="1" applyAlignment="1">
      <alignment horizontal="center" vertical="center"/>
    </xf>
    <xf numFmtId="0" fontId="50" fillId="17" borderId="10" xfId="4" applyFill="1" applyBorder="1" applyAlignment="1">
      <alignment horizontal="center" vertical="center"/>
    </xf>
    <xf numFmtId="0" fontId="50" fillId="18" borderId="10" xfId="4" applyFill="1" applyBorder="1" applyAlignment="1">
      <alignment horizontal="center" vertical="center"/>
    </xf>
    <xf numFmtId="0" fontId="50" fillId="19" borderId="10" xfId="4" applyFill="1" applyBorder="1" applyAlignment="1">
      <alignment horizontal="center" vertical="center"/>
    </xf>
    <xf numFmtId="0" fontId="60" fillId="14" borderId="10" xfId="4" applyFont="1" applyFill="1" applyBorder="1" applyAlignment="1">
      <alignment horizontal="center" vertical="center"/>
    </xf>
    <xf numFmtId="0" fontId="51" fillId="16" borderId="13" xfId="4" applyFont="1" applyFill="1" applyBorder="1" applyAlignment="1">
      <alignment horizontal="center" vertical="center" wrapText="1"/>
    </xf>
    <xf numFmtId="171" fontId="61" fillId="17" borderId="13" xfId="4" applyNumberFormat="1" applyFont="1" applyFill="1" applyBorder="1" applyAlignment="1">
      <alignment horizontal="center" vertical="center" wrapText="1"/>
    </xf>
    <xf numFmtId="0" fontId="61" fillId="18" borderId="13" xfId="4" applyFont="1" applyFill="1" applyBorder="1" applyAlignment="1">
      <alignment horizontal="center" vertical="center" wrapText="1"/>
    </xf>
    <xf numFmtId="0" fontId="61" fillId="19" borderId="13" xfId="4" applyFont="1" applyFill="1" applyBorder="1" applyAlignment="1">
      <alignment horizontal="center" vertical="center" wrapText="1"/>
    </xf>
    <xf numFmtId="0" fontId="61" fillId="14" borderId="13" xfId="4" applyFont="1" applyFill="1" applyBorder="1" applyAlignment="1">
      <alignment horizontal="center" vertical="center" wrapText="1"/>
    </xf>
    <xf numFmtId="171" fontId="51" fillId="17" borderId="13" xfId="4" applyNumberFormat="1" applyFont="1" applyFill="1" applyBorder="1" applyAlignment="1">
      <alignment horizontal="center" vertical="center" wrapText="1"/>
    </xf>
    <xf numFmtId="0" fontId="62" fillId="14" borderId="13" xfId="4" applyFont="1" applyFill="1" applyBorder="1" applyAlignment="1">
      <alignment horizontal="center" vertical="center" wrapText="1"/>
    </xf>
    <xf numFmtId="0" fontId="60" fillId="14" borderId="5" xfId="4" applyFont="1" applyFill="1" applyBorder="1" applyAlignment="1">
      <alignment horizontal="center" vertical="center"/>
    </xf>
    <xf numFmtId="0" fontId="51" fillId="18" borderId="13" xfId="4" applyFont="1" applyFill="1" applyBorder="1" applyAlignment="1">
      <alignment horizontal="center" vertical="center" wrapText="1"/>
    </xf>
    <xf numFmtId="0" fontId="51" fillId="19" borderId="13" xfId="4" applyFont="1" applyFill="1" applyBorder="1" applyAlignment="1">
      <alignment horizontal="center" vertical="center" wrapText="1"/>
    </xf>
    <xf numFmtId="0" fontId="61" fillId="14" borderId="7" xfId="4" applyFont="1" applyFill="1" applyBorder="1" applyAlignment="1">
      <alignment horizontal="center" vertical="center" wrapText="1"/>
    </xf>
    <xf numFmtId="0" fontId="60" fillId="0" borderId="0" xfId="4" applyFont="1"/>
    <xf numFmtId="9" fontId="13" fillId="0" borderId="0" xfId="6" applyFont="1"/>
    <xf numFmtId="0" fontId="24" fillId="0" borderId="0" xfId="0" applyFont="1" applyAlignment="1">
      <alignment horizontal="center"/>
    </xf>
    <xf numFmtId="0" fontId="25" fillId="0" borderId="0" xfId="0" applyFont="1" applyAlignment="1">
      <alignment horizontal="center"/>
    </xf>
    <xf numFmtId="0" fontId="27" fillId="0" borderId="0" xfId="0" applyFont="1" applyAlignment="1">
      <alignment horizontal="center"/>
    </xf>
    <xf numFmtId="0" fontId="15" fillId="0" borderId="0" xfId="0" applyFont="1" applyAlignment="1">
      <alignment horizontal="left" vertical="top" wrapText="1"/>
    </xf>
    <xf numFmtId="0" fontId="33" fillId="0" borderId="0" xfId="0" applyFont="1" applyAlignment="1">
      <alignment horizontal="left" wrapText="1"/>
    </xf>
    <xf numFmtId="0" fontId="0" fillId="0" borderId="0" xfId="0" applyAlignment="1">
      <alignment horizontal="left" vertical="top" wrapText="1"/>
    </xf>
    <xf numFmtId="0" fontId="28" fillId="0" borderId="0" xfId="0" applyFont="1" applyAlignment="1">
      <alignment horizontal="center"/>
    </xf>
    <xf numFmtId="0" fontId="29" fillId="0" borderId="0" xfId="0" applyFont="1" applyAlignment="1">
      <alignment horizontal="center"/>
    </xf>
    <xf numFmtId="3" fontId="15" fillId="2" borderId="0" xfId="0" applyNumberFormat="1" applyFont="1" applyFill="1" applyBorder="1" applyAlignment="1">
      <alignment horizontal="left" vertical="top" wrapText="1"/>
    </xf>
    <xf numFmtId="0" fontId="50" fillId="0" borderId="9" xfId="4" applyBorder="1" applyAlignment="1">
      <alignment horizontal="center" vertical="center" wrapText="1"/>
    </xf>
    <xf numFmtId="0" fontId="50" fillId="0" borderId="9" xfId="4" applyBorder="1" applyAlignment="1">
      <alignment horizontal="left" vertical="center"/>
    </xf>
    <xf numFmtId="0" fontId="50" fillId="0" borderId="19" xfId="4" applyBorder="1" applyAlignment="1">
      <alignment horizontal="left" vertical="center"/>
    </xf>
    <xf numFmtId="0" fontId="50" fillId="0" borderId="17" xfId="4" applyBorder="1" applyAlignment="1">
      <alignment horizontal="left" vertical="center"/>
    </xf>
    <xf numFmtId="0" fontId="52" fillId="0" borderId="9" xfId="4" applyFont="1" applyBorder="1" applyAlignment="1">
      <alignment horizontal="center"/>
    </xf>
    <xf numFmtId="0" fontId="51" fillId="0" borderId="9" xfId="4" applyFont="1" applyBorder="1" applyAlignment="1">
      <alignment horizontal="left" vertical="center"/>
    </xf>
    <xf numFmtId="0" fontId="53" fillId="0" borderId="9" xfId="4" applyFont="1" applyBorder="1" applyAlignment="1">
      <alignment horizontal="center"/>
    </xf>
    <xf numFmtId="0" fontId="50" fillId="0" borderId="9" xfId="4" applyBorder="1" applyAlignment="1">
      <alignment horizontal="left" vertical="center" wrapText="1"/>
    </xf>
    <xf numFmtId="0" fontId="50" fillId="0" borderId="18" xfId="4" applyBorder="1" applyAlignment="1">
      <alignment horizontal="left" vertical="center" wrapText="1"/>
    </xf>
    <xf numFmtId="0" fontId="50" fillId="0" borderId="13" xfId="4" applyBorder="1" applyAlignment="1">
      <alignment horizontal="left" vertical="center" wrapText="1"/>
    </xf>
    <xf numFmtId="0" fontId="50" fillId="0" borderId="0" xfId="4" applyBorder="1" applyAlignment="1">
      <alignment horizontal="center" vertical="center"/>
    </xf>
    <xf numFmtId="0" fontId="50" fillId="0" borderId="18" xfId="4" applyBorder="1" applyAlignment="1">
      <alignment horizontal="left" vertical="center"/>
    </xf>
    <xf numFmtId="0" fontId="50" fillId="0" borderId="13" xfId="4" applyBorder="1" applyAlignment="1">
      <alignment horizontal="left" vertical="center"/>
    </xf>
    <xf numFmtId="0" fontId="54" fillId="0" borderId="0" xfId="8" applyFont="1" applyBorder="1" applyAlignment="1">
      <alignment horizontal="center" vertical="center"/>
    </xf>
    <xf numFmtId="0" fontId="33" fillId="0" borderId="18" xfId="8" applyFont="1" applyBorder="1" applyAlignment="1">
      <alignment horizontal="center" vertical="center"/>
    </xf>
    <xf numFmtId="0" fontId="33" fillId="0" borderId="10" xfId="8" applyFont="1" applyBorder="1" applyAlignment="1">
      <alignment horizontal="center" vertical="center"/>
    </xf>
    <xf numFmtId="0" fontId="33" fillId="0" borderId="13" xfId="8" applyFont="1" applyBorder="1" applyAlignment="1">
      <alignment horizontal="center" vertical="center"/>
    </xf>
    <xf numFmtId="0" fontId="33" fillId="0" borderId="18" xfId="8" applyFont="1" applyBorder="1" applyAlignment="1">
      <alignment horizontal="left" vertical="center" wrapText="1"/>
    </xf>
    <xf numFmtId="0" fontId="33" fillId="0" borderId="10" xfId="8" applyFont="1" applyBorder="1" applyAlignment="1">
      <alignment horizontal="left" vertical="center" wrapText="1"/>
    </xf>
    <xf numFmtId="0" fontId="33" fillId="0" borderId="13" xfId="8" applyFont="1" applyBorder="1" applyAlignment="1">
      <alignment horizontal="left" vertical="center" wrapText="1"/>
    </xf>
    <xf numFmtId="170" fontId="33" fillId="0" borderId="18" xfId="8" applyNumberFormat="1" applyFont="1" applyFill="1" applyBorder="1" applyAlignment="1">
      <alignment horizontal="center" vertical="center"/>
    </xf>
    <xf numFmtId="170" fontId="33" fillId="0" borderId="10" xfId="8" applyNumberFormat="1" applyFont="1" applyFill="1" applyBorder="1" applyAlignment="1">
      <alignment horizontal="center" vertical="center"/>
    </xf>
    <xf numFmtId="170" fontId="33" fillId="0" borderId="13" xfId="8" applyNumberFormat="1" applyFont="1" applyFill="1" applyBorder="1" applyAlignment="1">
      <alignment horizontal="center" vertical="center"/>
    </xf>
    <xf numFmtId="0" fontId="33" fillId="0" borderId="9" xfId="8" applyFont="1" applyBorder="1" applyAlignment="1">
      <alignment horizontal="left" vertical="center" wrapText="1"/>
    </xf>
    <xf numFmtId="0" fontId="33" fillId="0" borderId="18" xfId="8" applyFont="1" applyBorder="1" applyAlignment="1">
      <alignment horizontal="center" vertical="center" wrapText="1"/>
    </xf>
    <xf numFmtId="0" fontId="33" fillId="0" borderId="10" xfId="8" applyFont="1" applyBorder="1" applyAlignment="1">
      <alignment horizontal="center" vertical="center" wrapText="1"/>
    </xf>
    <xf numFmtId="0" fontId="33" fillId="0" borderId="13" xfId="8" applyFont="1" applyBorder="1" applyAlignment="1">
      <alignment horizontal="center" vertical="center" wrapText="1"/>
    </xf>
    <xf numFmtId="0" fontId="0" fillId="0" borderId="10" xfId="0" applyBorder="1"/>
    <xf numFmtId="0" fontId="0" fillId="0" borderId="13" xfId="0" applyBorder="1"/>
    <xf numFmtId="0" fontId="5" fillId="12" borderId="5" xfId="8" applyFont="1" applyFill="1" applyBorder="1" applyAlignment="1">
      <alignment horizontal="center" vertical="center" wrapText="1"/>
    </xf>
    <xf numFmtId="0" fontId="5" fillId="12" borderId="6" xfId="8" applyFont="1" applyFill="1" applyBorder="1" applyAlignment="1">
      <alignment horizontal="center" vertical="center" wrapText="1"/>
    </xf>
    <xf numFmtId="0" fontId="33" fillId="0" borderId="19" xfId="8" applyFont="1" applyBorder="1" applyAlignment="1">
      <alignment horizontal="left" vertical="center" wrapText="1"/>
    </xf>
    <xf numFmtId="0" fontId="33" fillId="0" borderId="17" xfId="8" applyFont="1" applyBorder="1" applyAlignment="1">
      <alignment horizontal="left" vertical="center" wrapText="1"/>
    </xf>
  </cellXfs>
  <cellStyles count="21">
    <cellStyle name="Comma 2" xfId="9" xr:uid="{00000000-0005-0000-0000-000000000000}"/>
    <cellStyle name="Currency" xfId="1" builtinId="4"/>
    <cellStyle name="Currency 2" xfId="2" xr:uid="{00000000-0005-0000-0000-000002000000}"/>
    <cellStyle name="Currency 2 2" xfId="10" xr:uid="{00000000-0005-0000-0000-000003000000}"/>
    <cellStyle name="Currency 2 3" xfId="11" xr:uid="{00000000-0005-0000-0000-000004000000}"/>
    <cellStyle name="Currency 3" xfId="12" xr:uid="{00000000-0005-0000-0000-000005000000}"/>
    <cellStyle name="Currency 4" xfId="13" xr:uid="{00000000-0005-0000-0000-000006000000}"/>
    <cellStyle name="Currency 5" xfId="14" xr:uid="{00000000-0005-0000-0000-000007000000}"/>
    <cellStyle name="Normal" xfId="0" builtinId="0"/>
    <cellStyle name="Normal 2" xfId="3" xr:uid="{00000000-0005-0000-0000-000009000000}"/>
    <cellStyle name="Normal 2 2" xfId="8" xr:uid="{00000000-0005-0000-0000-00000A000000}"/>
    <cellStyle name="Normal 2 3" xfId="15" xr:uid="{00000000-0005-0000-0000-00000B000000}"/>
    <cellStyle name="Normal 3" xfId="4" xr:uid="{00000000-0005-0000-0000-00000C000000}"/>
    <cellStyle name="Normal 4" xfId="16" xr:uid="{00000000-0005-0000-0000-00000D000000}"/>
    <cellStyle name="Normal_3000 - serbia" xfId="5" xr:uid="{00000000-0005-0000-0000-00000E000000}"/>
    <cellStyle name="Percent" xfId="6" builtinId="5"/>
    <cellStyle name="Percent 2" xfId="7" xr:uid="{00000000-0005-0000-0000-000010000000}"/>
    <cellStyle name="Percent 2 2" xfId="17" xr:uid="{00000000-0005-0000-0000-000011000000}"/>
    <cellStyle name="Percent 3" xfId="18" xr:uid="{00000000-0005-0000-0000-000012000000}"/>
    <cellStyle name="Style 1" xfId="19" xr:uid="{00000000-0005-0000-0000-000013000000}"/>
    <cellStyle name="Style 1 2" xfId="20" xr:uid="{00000000-0005-0000-0000-000014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368300</xdr:colOff>
      <xdr:row>7</xdr:row>
      <xdr:rowOff>139700</xdr:rowOff>
    </xdr:from>
    <xdr:to>
      <xdr:col>7</xdr:col>
      <xdr:colOff>12700</xdr:colOff>
      <xdr:row>9</xdr:row>
      <xdr:rowOff>25400</xdr:rowOff>
    </xdr:to>
    <xdr:pic>
      <xdr:nvPicPr>
        <xdr:cNvPr id="5190" name="Picture 1" descr="Logo_AssetWorks_withouttagline">
          <a:extLst>
            <a:ext uri="{FF2B5EF4-FFF2-40B4-BE49-F238E27FC236}">
              <a16:creationId xmlns:a16="http://schemas.microsoft.com/office/drawing/2014/main" id="{00000000-0008-0000-00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400" y="1206500"/>
          <a:ext cx="3683000" cy="482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533400</xdr:colOff>
      <xdr:row>0</xdr:row>
      <xdr:rowOff>88900</xdr:rowOff>
    </xdr:from>
    <xdr:to>
      <xdr:col>1</xdr:col>
      <xdr:colOff>3657600</xdr:colOff>
      <xdr:row>1</xdr:row>
      <xdr:rowOff>152400</xdr:rowOff>
    </xdr:to>
    <xdr:pic>
      <xdr:nvPicPr>
        <xdr:cNvPr id="2163" name="Picture 1" descr="Logo_AssetWorks_withouttagline">
          <a:extLst>
            <a:ext uri="{FF2B5EF4-FFF2-40B4-BE49-F238E27FC236}">
              <a16:creationId xmlns:a16="http://schemas.microsoft.com/office/drawing/2014/main" id="{00000000-0008-0000-0200-00007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88900"/>
          <a:ext cx="3683000" cy="482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139700</xdr:colOff>
      <xdr:row>0</xdr:row>
      <xdr:rowOff>114300</xdr:rowOff>
    </xdr:from>
    <xdr:to>
      <xdr:col>0</xdr:col>
      <xdr:colOff>3454400</xdr:colOff>
      <xdr:row>3</xdr:row>
      <xdr:rowOff>25400</xdr:rowOff>
    </xdr:to>
    <xdr:pic>
      <xdr:nvPicPr>
        <xdr:cNvPr id="1140" name="Picture 1" descr="Logo_AssetWorks_withouttagline">
          <a:extLst>
            <a:ext uri="{FF2B5EF4-FFF2-40B4-BE49-F238E27FC236}">
              <a16:creationId xmlns:a16="http://schemas.microsoft.com/office/drawing/2014/main" id="{00000000-0008-0000-04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14300"/>
          <a:ext cx="3314700" cy="406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ricing%20Calc%20-%20Version%20pt-experimen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raCenter for Workgroups"/>
      <sheetName val="ServiceCenter AssetCenter"/>
      <sheetName val="InfraTools Standalone"/>
      <sheetName val="Fleet"/>
      <sheetName val="efleet Rental"/>
      <sheetName val="Span FM"/>
      <sheetName val="FacilityCenter"/>
      <sheetName val="Pric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v>1</v>
          </cell>
          <cell r="B4" t="str">
            <v>United States ($)</v>
          </cell>
          <cell r="C4">
            <v>3750</v>
          </cell>
          <cell r="D4">
            <v>0.5</v>
          </cell>
          <cell r="E4">
            <v>0.5</v>
          </cell>
          <cell r="F4">
            <v>0.4</v>
          </cell>
          <cell r="G4">
            <v>0.4</v>
          </cell>
          <cell r="H4">
            <v>0.4</v>
          </cell>
          <cell r="I4">
            <v>0.4</v>
          </cell>
          <cell r="J4">
            <v>0.4</v>
          </cell>
          <cell r="K4">
            <v>0.2</v>
          </cell>
          <cell r="L4">
            <v>0.15</v>
          </cell>
          <cell r="M4">
            <v>1000</v>
          </cell>
          <cell r="N4">
            <v>200</v>
          </cell>
          <cell r="O4">
            <v>150</v>
          </cell>
          <cell r="P4">
            <v>100</v>
          </cell>
          <cell r="Q4">
            <v>3000</v>
          </cell>
          <cell r="R4">
            <v>3000</v>
          </cell>
          <cell r="S4">
            <v>6000</v>
          </cell>
          <cell r="T4">
            <v>3000</v>
          </cell>
          <cell r="U4">
            <v>2000</v>
          </cell>
          <cell r="V4">
            <v>2000</v>
          </cell>
          <cell r="W4">
            <v>2000</v>
          </cell>
          <cell r="X4">
            <v>2000</v>
          </cell>
          <cell r="Y4">
            <v>2000</v>
          </cell>
          <cell r="Z4">
            <v>2000</v>
          </cell>
          <cell r="AA4">
            <v>2000</v>
          </cell>
          <cell r="AB4">
            <v>1000</v>
          </cell>
          <cell r="AC4">
            <v>1000</v>
          </cell>
          <cell r="AD4">
            <v>1000</v>
          </cell>
          <cell r="AE4">
            <v>1000</v>
          </cell>
          <cell r="AF4">
            <v>1000</v>
          </cell>
          <cell r="AG4">
            <v>15000</v>
          </cell>
          <cell r="AH4">
            <v>5000</v>
          </cell>
          <cell r="AI4">
            <v>250000</v>
          </cell>
          <cell r="AJ4">
            <v>25000</v>
          </cell>
          <cell r="AK4">
            <v>3.5</v>
          </cell>
          <cell r="AL4">
            <v>2</v>
          </cell>
          <cell r="AM4">
            <v>2</v>
          </cell>
          <cell r="AN4">
            <v>1</v>
          </cell>
          <cell r="AO4">
            <v>2000</v>
          </cell>
          <cell r="AP4">
            <v>1000</v>
          </cell>
          <cell r="AQ4">
            <v>1180</v>
          </cell>
          <cell r="AR4">
            <v>28000</v>
          </cell>
          <cell r="AS4">
            <v>1180</v>
          </cell>
          <cell r="AT4">
            <v>28000</v>
          </cell>
          <cell r="AU4">
            <v>13500</v>
          </cell>
          <cell r="AV4">
            <v>7500</v>
          </cell>
          <cell r="AW4">
            <v>5000</v>
          </cell>
          <cell r="AX4">
            <v>3500</v>
          </cell>
          <cell r="AY4">
            <v>3000</v>
          </cell>
          <cell r="AZ4">
            <v>2500</v>
          </cell>
          <cell r="BA4">
            <v>2250</v>
          </cell>
          <cell r="BB4">
            <v>2000</v>
          </cell>
          <cell r="BC4">
            <v>1700</v>
          </cell>
          <cell r="BD4">
            <v>1600</v>
          </cell>
          <cell r="BE4" t="str">
            <v>negotiable</v>
          </cell>
          <cell r="BF4">
            <v>1</v>
          </cell>
          <cell r="BG4">
            <v>2000</v>
          </cell>
          <cell r="BH4">
            <v>13500</v>
          </cell>
          <cell r="BI4">
            <v>2500</v>
          </cell>
          <cell r="BJ4">
            <v>80</v>
          </cell>
          <cell r="BK4">
            <v>60</v>
          </cell>
          <cell r="BL4">
            <v>40</v>
          </cell>
          <cell r="BM4">
            <v>45</v>
          </cell>
          <cell r="BN4">
            <v>40</v>
          </cell>
          <cell r="BO4">
            <v>38</v>
          </cell>
          <cell r="BP4">
            <v>36</v>
          </cell>
          <cell r="BQ4">
            <v>33</v>
          </cell>
          <cell r="BR4">
            <v>30</v>
          </cell>
          <cell r="BS4">
            <v>0.15</v>
          </cell>
          <cell r="BT4">
            <v>0.2</v>
          </cell>
          <cell r="BU4">
            <v>0.3</v>
          </cell>
          <cell r="BV4">
            <v>0.3</v>
          </cell>
          <cell r="BW4">
            <v>0.25</v>
          </cell>
          <cell r="BX4">
            <v>0.25</v>
          </cell>
          <cell r="BY4">
            <v>0.25</v>
          </cell>
          <cell r="BZ4">
            <v>0.2</v>
          </cell>
          <cell r="CA4">
            <v>0.2</v>
          </cell>
          <cell r="CB4">
            <v>400</v>
          </cell>
          <cell r="CC4">
            <v>2500</v>
          </cell>
          <cell r="CD4">
            <v>5000</v>
          </cell>
          <cell r="CE4">
            <v>5900</v>
          </cell>
          <cell r="CF4">
            <v>5200</v>
          </cell>
          <cell r="CG4">
            <v>4100</v>
          </cell>
          <cell r="CH4">
            <v>4100</v>
          </cell>
          <cell r="CI4">
            <v>4100</v>
          </cell>
          <cell r="CJ4">
            <v>4100</v>
          </cell>
          <cell r="CK4">
            <v>550</v>
          </cell>
          <cell r="CL4">
            <v>400</v>
          </cell>
          <cell r="CM4">
            <v>250</v>
          </cell>
          <cell r="CN4">
            <v>14000</v>
          </cell>
          <cell r="CO4">
            <v>25000</v>
          </cell>
          <cell r="CP4">
            <v>35000</v>
          </cell>
          <cell r="CQ4">
            <v>5500</v>
          </cell>
          <cell r="CR4">
            <v>4000</v>
          </cell>
          <cell r="CS4">
            <v>2500</v>
          </cell>
          <cell r="CT4">
            <v>41000</v>
          </cell>
          <cell r="CU4">
            <v>8000</v>
          </cell>
          <cell r="CV4">
            <v>8900</v>
          </cell>
          <cell r="CW4">
            <v>149</v>
          </cell>
          <cell r="CX4">
            <v>3750</v>
          </cell>
          <cell r="CY4">
            <v>695</v>
          </cell>
          <cell r="CZ4">
            <v>495</v>
          </cell>
          <cell r="DA4">
            <v>195</v>
          </cell>
          <cell r="DB4">
            <v>69</v>
          </cell>
          <cell r="DC4">
            <v>250</v>
          </cell>
          <cell r="DD4">
            <v>300</v>
          </cell>
          <cell r="DE4">
            <v>0.5</v>
          </cell>
          <cell r="DF4">
            <v>0.5</v>
          </cell>
          <cell r="DG4">
            <v>2.5</v>
          </cell>
          <cell r="DH4">
            <v>1</v>
          </cell>
        </row>
        <row r="5">
          <cell r="A5">
            <v>2</v>
          </cell>
          <cell r="B5" t="str">
            <v>International US$</v>
          </cell>
          <cell r="C5">
            <v>4300</v>
          </cell>
          <cell r="D5">
            <v>0.5</v>
          </cell>
          <cell r="E5">
            <v>0.5</v>
          </cell>
          <cell r="F5">
            <v>0.4</v>
          </cell>
          <cell r="G5">
            <v>0.4</v>
          </cell>
          <cell r="H5">
            <v>0.4</v>
          </cell>
          <cell r="I5">
            <v>0.4</v>
          </cell>
          <cell r="J5">
            <v>0.4</v>
          </cell>
          <cell r="K5">
            <v>0.2</v>
          </cell>
          <cell r="L5">
            <v>0.15</v>
          </cell>
          <cell r="M5">
            <v>1200</v>
          </cell>
          <cell r="N5">
            <v>230</v>
          </cell>
          <cell r="O5">
            <v>170</v>
          </cell>
          <cell r="P5">
            <v>120</v>
          </cell>
          <cell r="Q5">
            <v>3500</v>
          </cell>
          <cell r="R5">
            <v>3500</v>
          </cell>
          <cell r="S5">
            <v>6900</v>
          </cell>
          <cell r="T5">
            <v>3500</v>
          </cell>
          <cell r="U5">
            <v>2300</v>
          </cell>
          <cell r="V5">
            <v>2300</v>
          </cell>
          <cell r="W5">
            <v>2300</v>
          </cell>
          <cell r="X5">
            <v>2300</v>
          </cell>
          <cell r="Y5">
            <v>2300</v>
          </cell>
          <cell r="Z5">
            <v>2300</v>
          </cell>
          <cell r="AA5">
            <v>2300</v>
          </cell>
          <cell r="AB5">
            <v>1200</v>
          </cell>
          <cell r="AC5">
            <v>1200</v>
          </cell>
          <cell r="AD5">
            <v>1200</v>
          </cell>
          <cell r="AE5">
            <v>1200</v>
          </cell>
          <cell r="AF5">
            <v>1200</v>
          </cell>
          <cell r="AG5">
            <v>17300</v>
          </cell>
          <cell r="AH5">
            <v>5800</v>
          </cell>
          <cell r="AI5">
            <v>287500</v>
          </cell>
          <cell r="AJ5">
            <v>28800</v>
          </cell>
          <cell r="AK5">
            <v>3.5</v>
          </cell>
          <cell r="AL5">
            <v>2</v>
          </cell>
          <cell r="AM5">
            <v>2</v>
          </cell>
          <cell r="AN5">
            <v>1</v>
          </cell>
          <cell r="AO5">
            <v>2300</v>
          </cell>
          <cell r="AP5">
            <v>1200</v>
          </cell>
          <cell r="AQ5">
            <v>1400</v>
          </cell>
          <cell r="AR5">
            <v>32200</v>
          </cell>
          <cell r="AS5">
            <v>1400</v>
          </cell>
          <cell r="AT5">
            <v>32200</v>
          </cell>
          <cell r="AU5">
            <v>5000</v>
          </cell>
          <cell r="AV5">
            <v>4500</v>
          </cell>
          <cell r="AW5">
            <v>4000</v>
          </cell>
          <cell r="AX5">
            <v>3500</v>
          </cell>
          <cell r="AY5">
            <v>3000</v>
          </cell>
          <cell r="AZ5">
            <v>2875</v>
          </cell>
          <cell r="BA5">
            <v>2588</v>
          </cell>
          <cell r="BB5">
            <v>2300</v>
          </cell>
          <cell r="BC5">
            <v>1955</v>
          </cell>
          <cell r="BD5">
            <v>1840</v>
          </cell>
          <cell r="BE5" t="str">
            <v>negotiable</v>
          </cell>
          <cell r="BF5">
            <v>1</v>
          </cell>
          <cell r="BG5">
            <v>2300</v>
          </cell>
          <cell r="BH5">
            <v>5000</v>
          </cell>
          <cell r="BI5">
            <v>2875</v>
          </cell>
          <cell r="BJ5">
            <v>92</v>
          </cell>
          <cell r="BK5">
            <v>69</v>
          </cell>
          <cell r="BL5">
            <v>46</v>
          </cell>
          <cell r="BM5">
            <v>52</v>
          </cell>
          <cell r="BN5">
            <v>46</v>
          </cell>
          <cell r="BO5">
            <v>44</v>
          </cell>
          <cell r="BP5">
            <v>41</v>
          </cell>
          <cell r="BQ5">
            <v>38</v>
          </cell>
          <cell r="BR5">
            <v>35</v>
          </cell>
          <cell r="BS5">
            <v>0.15</v>
          </cell>
          <cell r="BT5">
            <v>0.2</v>
          </cell>
          <cell r="BU5">
            <v>0.3</v>
          </cell>
          <cell r="BV5">
            <v>0.3</v>
          </cell>
          <cell r="BW5">
            <v>0.25</v>
          </cell>
          <cell r="BX5">
            <v>0.25</v>
          </cell>
          <cell r="BY5">
            <v>0.25</v>
          </cell>
          <cell r="BZ5">
            <v>0.2</v>
          </cell>
          <cell r="CA5">
            <v>0.2</v>
          </cell>
          <cell r="CB5">
            <v>460</v>
          </cell>
          <cell r="CC5">
            <v>2875</v>
          </cell>
          <cell r="CD5">
            <v>5750</v>
          </cell>
          <cell r="CE5">
            <v>6800</v>
          </cell>
          <cell r="CF5">
            <v>6000</v>
          </cell>
          <cell r="CG5">
            <v>4700</v>
          </cell>
          <cell r="CH5">
            <v>4700</v>
          </cell>
          <cell r="CI5">
            <v>4700</v>
          </cell>
          <cell r="CJ5">
            <v>4700</v>
          </cell>
          <cell r="CK5">
            <v>600</v>
          </cell>
          <cell r="CL5">
            <v>500</v>
          </cell>
          <cell r="CM5">
            <v>300</v>
          </cell>
          <cell r="CN5">
            <v>16100</v>
          </cell>
          <cell r="CO5">
            <v>28800</v>
          </cell>
          <cell r="CP5">
            <v>40300</v>
          </cell>
          <cell r="CQ5">
            <v>6300</v>
          </cell>
          <cell r="CR5">
            <v>4600</v>
          </cell>
          <cell r="CS5">
            <v>2900</v>
          </cell>
          <cell r="CT5">
            <v>47200</v>
          </cell>
          <cell r="CU5">
            <v>9200</v>
          </cell>
          <cell r="CV5">
            <v>10200</v>
          </cell>
          <cell r="CW5">
            <v>171</v>
          </cell>
          <cell r="CX5">
            <v>4300</v>
          </cell>
          <cell r="CY5">
            <v>799</v>
          </cell>
          <cell r="CZ5">
            <v>569</v>
          </cell>
          <cell r="DA5">
            <v>224</v>
          </cell>
          <cell r="DB5">
            <v>79</v>
          </cell>
          <cell r="DC5">
            <v>288</v>
          </cell>
          <cell r="DD5">
            <v>345</v>
          </cell>
          <cell r="DE5">
            <v>0.5</v>
          </cell>
          <cell r="DF5">
            <v>0.5</v>
          </cell>
          <cell r="DG5">
            <v>2.5</v>
          </cell>
          <cell r="DH5">
            <v>1.1499999999999999</v>
          </cell>
        </row>
        <row r="6">
          <cell r="A6">
            <v>3</v>
          </cell>
          <cell r="B6" t="str">
            <v>EURO Pricing</v>
          </cell>
          <cell r="C6">
            <v>3700</v>
          </cell>
          <cell r="D6">
            <v>0.5</v>
          </cell>
          <cell r="E6">
            <v>0.5</v>
          </cell>
          <cell r="F6">
            <v>0.4</v>
          </cell>
          <cell r="G6">
            <v>0.4</v>
          </cell>
          <cell r="H6">
            <v>0.4</v>
          </cell>
          <cell r="I6">
            <v>0.4</v>
          </cell>
          <cell r="J6">
            <v>0.4</v>
          </cell>
          <cell r="K6">
            <v>0.2</v>
          </cell>
          <cell r="L6">
            <v>0.15</v>
          </cell>
          <cell r="M6">
            <v>1000</v>
          </cell>
          <cell r="N6">
            <v>197</v>
          </cell>
          <cell r="O6">
            <v>148</v>
          </cell>
          <cell r="P6">
            <v>98</v>
          </cell>
          <cell r="Q6">
            <v>3000</v>
          </cell>
          <cell r="R6">
            <v>3000</v>
          </cell>
          <cell r="S6">
            <v>5900</v>
          </cell>
          <cell r="T6">
            <v>3000</v>
          </cell>
          <cell r="U6">
            <v>2000</v>
          </cell>
          <cell r="V6">
            <v>2000</v>
          </cell>
          <cell r="W6">
            <v>2000</v>
          </cell>
          <cell r="X6">
            <v>2000</v>
          </cell>
          <cell r="Y6">
            <v>2000</v>
          </cell>
          <cell r="Z6">
            <v>2000</v>
          </cell>
          <cell r="AA6">
            <v>2000</v>
          </cell>
          <cell r="AB6">
            <v>1000</v>
          </cell>
          <cell r="AC6">
            <v>1000</v>
          </cell>
          <cell r="AD6">
            <v>1000</v>
          </cell>
          <cell r="AE6">
            <v>1000</v>
          </cell>
          <cell r="AF6">
            <v>1000</v>
          </cell>
          <cell r="AG6">
            <v>14800</v>
          </cell>
          <cell r="AH6">
            <v>4900</v>
          </cell>
          <cell r="AI6">
            <v>246000</v>
          </cell>
          <cell r="AJ6">
            <v>24600</v>
          </cell>
          <cell r="AK6">
            <v>3.5</v>
          </cell>
          <cell r="AL6">
            <v>2</v>
          </cell>
          <cell r="AM6">
            <v>2</v>
          </cell>
          <cell r="AN6">
            <v>1</v>
          </cell>
          <cell r="AO6">
            <v>2000</v>
          </cell>
          <cell r="AP6">
            <v>1000</v>
          </cell>
          <cell r="AQ6">
            <v>1200</v>
          </cell>
          <cell r="AR6">
            <v>27600</v>
          </cell>
          <cell r="AS6">
            <v>1200</v>
          </cell>
          <cell r="AT6">
            <v>27600</v>
          </cell>
          <cell r="AU6">
            <v>4921</v>
          </cell>
          <cell r="AV6">
            <v>4429</v>
          </cell>
          <cell r="AW6">
            <v>3937</v>
          </cell>
          <cell r="AX6">
            <v>3445</v>
          </cell>
          <cell r="AY6">
            <v>2953</v>
          </cell>
          <cell r="AZ6">
            <v>2460</v>
          </cell>
          <cell r="BA6">
            <v>2214</v>
          </cell>
          <cell r="BB6">
            <v>1968</v>
          </cell>
          <cell r="BC6">
            <v>1673</v>
          </cell>
          <cell r="BD6">
            <v>1575</v>
          </cell>
          <cell r="BE6" t="str">
            <v>negotiable</v>
          </cell>
          <cell r="BF6">
            <v>1</v>
          </cell>
          <cell r="BG6">
            <v>2000</v>
          </cell>
          <cell r="BH6">
            <v>4921</v>
          </cell>
          <cell r="BI6">
            <v>2460</v>
          </cell>
          <cell r="BJ6">
            <v>79</v>
          </cell>
          <cell r="BK6">
            <v>59</v>
          </cell>
          <cell r="BL6">
            <v>39</v>
          </cell>
          <cell r="BM6">
            <v>44</v>
          </cell>
          <cell r="BN6">
            <v>39</v>
          </cell>
          <cell r="BO6">
            <v>37</v>
          </cell>
          <cell r="BP6">
            <v>35</v>
          </cell>
          <cell r="BQ6">
            <v>32</v>
          </cell>
          <cell r="BR6">
            <v>30</v>
          </cell>
          <cell r="BS6">
            <v>0.15</v>
          </cell>
          <cell r="BT6">
            <v>0.2</v>
          </cell>
          <cell r="BU6">
            <v>0.3</v>
          </cell>
          <cell r="BV6">
            <v>0.3</v>
          </cell>
          <cell r="BW6">
            <v>0.25</v>
          </cell>
          <cell r="BX6">
            <v>0.25</v>
          </cell>
          <cell r="BY6">
            <v>0.25</v>
          </cell>
          <cell r="BZ6">
            <v>0.2</v>
          </cell>
          <cell r="CA6">
            <v>0.2</v>
          </cell>
          <cell r="CB6">
            <v>394</v>
          </cell>
          <cell r="CC6">
            <v>2460</v>
          </cell>
          <cell r="CD6">
            <v>4921</v>
          </cell>
          <cell r="CE6">
            <v>5800</v>
          </cell>
          <cell r="CF6">
            <v>5100</v>
          </cell>
          <cell r="CG6">
            <v>4000</v>
          </cell>
          <cell r="CH6">
            <v>4000</v>
          </cell>
          <cell r="CI6">
            <v>4000</v>
          </cell>
          <cell r="CJ6">
            <v>4000</v>
          </cell>
          <cell r="CK6">
            <v>500</v>
          </cell>
          <cell r="CL6">
            <v>400</v>
          </cell>
          <cell r="CM6">
            <v>200</v>
          </cell>
          <cell r="CN6">
            <v>13800</v>
          </cell>
          <cell r="CO6">
            <v>24600</v>
          </cell>
          <cell r="CP6">
            <v>34400</v>
          </cell>
          <cell r="CQ6">
            <v>5400</v>
          </cell>
          <cell r="CR6">
            <v>3900</v>
          </cell>
          <cell r="CS6">
            <v>2500</v>
          </cell>
          <cell r="CT6">
            <v>40400</v>
          </cell>
          <cell r="CU6">
            <v>7900</v>
          </cell>
          <cell r="CV6">
            <v>8800</v>
          </cell>
          <cell r="CW6">
            <v>147</v>
          </cell>
          <cell r="CX6">
            <v>3700</v>
          </cell>
          <cell r="CY6">
            <v>684</v>
          </cell>
          <cell r="CZ6">
            <v>487</v>
          </cell>
          <cell r="DA6">
            <v>192</v>
          </cell>
          <cell r="DB6">
            <v>68</v>
          </cell>
          <cell r="DC6">
            <v>246</v>
          </cell>
          <cell r="DD6">
            <v>295</v>
          </cell>
          <cell r="DE6">
            <v>0.5</v>
          </cell>
          <cell r="DF6">
            <v>0.5</v>
          </cell>
          <cell r="DG6">
            <v>2.5</v>
          </cell>
          <cell r="DH6">
            <v>0.98399999999999999</v>
          </cell>
        </row>
        <row r="7">
          <cell r="BS7">
            <v>0.15</v>
          </cell>
          <cell r="BT7">
            <v>0.2</v>
          </cell>
          <cell r="BU7">
            <v>0.3</v>
          </cell>
          <cell r="BV7">
            <v>0.3</v>
          </cell>
          <cell r="BW7">
            <v>0.25</v>
          </cell>
          <cell r="BX7">
            <v>0.25</v>
          </cell>
          <cell r="BY7">
            <v>0.25</v>
          </cell>
          <cell r="BZ7">
            <v>0.2</v>
          </cell>
          <cell r="CA7">
            <v>0.2</v>
          </cell>
        </row>
        <row r="8">
          <cell r="A8">
            <v>5</v>
          </cell>
          <cell r="B8" t="str">
            <v>United Kingdom (PST)</v>
          </cell>
          <cell r="C8">
            <v>2600</v>
          </cell>
          <cell r="D8">
            <v>0.5</v>
          </cell>
          <cell r="E8">
            <v>0.5</v>
          </cell>
          <cell r="F8">
            <v>0.4</v>
          </cell>
          <cell r="G8">
            <v>0.4</v>
          </cell>
          <cell r="H8">
            <v>0.4</v>
          </cell>
          <cell r="I8">
            <v>0.4</v>
          </cell>
          <cell r="J8">
            <v>0.4</v>
          </cell>
          <cell r="K8">
            <v>0.2</v>
          </cell>
          <cell r="L8">
            <v>0.15</v>
          </cell>
          <cell r="M8">
            <v>700</v>
          </cell>
          <cell r="N8">
            <v>130</v>
          </cell>
          <cell r="O8">
            <v>100</v>
          </cell>
          <cell r="P8">
            <v>70</v>
          </cell>
          <cell r="Q8">
            <v>2100</v>
          </cell>
          <cell r="R8">
            <v>2100</v>
          </cell>
          <cell r="S8">
            <v>4200</v>
          </cell>
          <cell r="T8">
            <v>2100</v>
          </cell>
          <cell r="U8">
            <v>1400</v>
          </cell>
          <cell r="V8">
            <v>1400</v>
          </cell>
          <cell r="W8">
            <v>1400</v>
          </cell>
          <cell r="X8">
            <v>1400</v>
          </cell>
          <cell r="Y8">
            <v>1400</v>
          </cell>
          <cell r="Z8">
            <v>1400</v>
          </cell>
          <cell r="AA8">
            <v>1400</v>
          </cell>
          <cell r="AB8">
            <v>700</v>
          </cell>
          <cell r="AC8">
            <v>700</v>
          </cell>
          <cell r="AD8">
            <v>700</v>
          </cell>
          <cell r="AE8">
            <v>700</v>
          </cell>
          <cell r="AF8">
            <v>700</v>
          </cell>
          <cell r="AG8">
            <v>10400</v>
          </cell>
          <cell r="AH8">
            <v>3500</v>
          </cell>
          <cell r="AI8">
            <v>173800</v>
          </cell>
          <cell r="AJ8">
            <v>17400</v>
          </cell>
          <cell r="AK8">
            <v>3.5</v>
          </cell>
          <cell r="AL8">
            <v>2</v>
          </cell>
          <cell r="AM8">
            <v>2</v>
          </cell>
          <cell r="AN8">
            <v>1</v>
          </cell>
          <cell r="AO8">
            <v>1400</v>
          </cell>
          <cell r="AP8">
            <v>700</v>
          </cell>
          <cell r="AQ8">
            <v>800</v>
          </cell>
          <cell r="AR8">
            <v>19500</v>
          </cell>
          <cell r="AS8">
            <v>800</v>
          </cell>
          <cell r="AT8">
            <v>19500</v>
          </cell>
          <cell r="AU8">
            <v>3475</v>
          </cell>
          <cell r="AV8">
            <v>3128</v>
          </cell>
          <cell r="AW8">
            <v>2780</v>
          </cell>
          <cell r="AX8">
            <v>2433</v>
          </cell>
          <cell r="AY8">
            <v>2085</v>
          </cell>
          <cell r="AZ8">
            <v>1738</v>
          </cell>
          <cell r="BA8">
            <v>1564</v>
          </cell>
          <cell r="BB8">
            <v>1390</v>
          </cell>
          <cell r="BC8">
            <v>1182</v>
          </cell>
          <cell r="BD8">
            <v>1112</v>
          </cell>
          <cell r="BE8" t="str">
            <v>negotiable</v>
          </cell>
          <cell r="BF8">
            <v>1</v>
          </cell>
          <cell r="BG8">
            <v>1400</v>
          </cell>
          <cell r="BH8">
            <v>3475</v>
          </cell>
          <cell r="BI8">
            <v>1738</v>
          </cell>
          <cell r="BJ8">
            <v>56</v>
          </cell>
          <cell r="BK8">
            <v>42</v>
          </cell>
          <cell r="BL8">
            <v>28</v>
          </cell>
          <cell r="BM8">
            <v>31</v>
          </cell>
          <cell r="BN8">
            <v>28</v>
          </cell>
          <cell r="BO8">
            <v>26</v>
          </cell>
          <cell r="BP8">
            <v>25</v>
          </cell>
          <cell r="BQ8">
            <v>23</v>
          </cell>
          <cell r="BR8">
            <v>21</v>
          </cell>
          <cell r="BS8">
            <v>0.15</v>
          </cell>
          <cell r="BT8">
            <v>0.2</v>
          </cell>
          <cell r="BU8">
            <v>0.3</v>
          </cell>
          <cell r="BV8">
            <v>0.3</v>
          </cell>
          <cell r="BW8">
            <v>0.25</v>
          </cell>
          <cell r="BX8">
            <v>0.25</v>
          </cell>
          <cell r="BY8">
            <v>0.25</v>
          </cell>
          <cell r="BZ8">
            <v>0.2</v>
          </cell>
          <cell r="CA8">
            <v>0.2</v>
          </cell>
          <cell r="CB8">
            <v>278</v>
          </cell>
          <cell r="CC8">
            <v>1738</v>
          </cell>
          <cell r="CD8">
            <v>3475</v>
          </cell>
          <cell r="CE8">
            <v>4100</v>
          </cell>
          <cell r="CF8">
            <v>3600</v>
          </cell>
          <cell r="CG8">
            <v>2800</v>
          </cell>
          <cell r="CH8">
            <v>2800</v>
          </cell>
          <cell r="CI8">
            <v>2800</v>
          </cell>
          <cell r="CJ8">
            <v>2800</v>
          </cell>
          <cell r="CK8">
            <v>400</v>
          </cell>
          <cell r="CL8">
            <v>300</v>
          </cell>
          <cell r="CM8">
            <v>200</v>
          </cell>
          <cell r="CN8">
            <v>9700</v>
          </cell>
          <cell r="CO8">
            <v>17400</v>
          </cell>
          <cell r="CP8">
            <v>24300</v>
          </cell>
          <cell r="CQ8">
            <v>3800</v>
          </cell>
          <cell r="CR8">
            <v>2800</v>
          </cell>
          <cell r="CS8">
            <v>1700</v>
          </cell>
          <cell r="CT8">
            <v>28500</v>
          </cell>
          <cell r="CU8">
            <v>5600</v>
          </cell>
          <cell r="CV8">
            <v>6200</v>
          </cell>
          <cell r="CW8">
            <v>104</v>
          </cell>
          <cell r="CX8">
            <v>2600</v>
          </cell>
          <cell r="CY8">
            <v>483</v>
          </cell>
          <cell r="CZ8">
            <v>344</v>
          </cell>
          <cell r="DA8">
            <v>136</v>
          </cell>
          <cell r="DB8">
            <v>48</v>
          </cell>
          <cell r="DC8">
            <v>174</v>
          </cell>
          <cell r="DD8">
            <v>209</v>
          </cell>
          <cell r="DE8">
            <v>0.5</v>
          </cell>
          <cell r="DF8">
            <v>0.5</v>
          </cell>
          <cell r="DG8">
            <v>2.5</v>
          </cell>
          <cell r="DH8">
            <v>0.69499999999999995</v>
          </cell>
        </row>
        <row r="9">
          <cell r="A9">
            <v>6</v>
          </cell>
          <cell r="B9" t="str">
            <v>Germany (DM)</v>
          </cell>
          <cell r="C9">
            <v>7200</v>
          </cell>
          <cell r="D9">
            <v>0.5</v>
          </cell>
          <cell r="E9">
            <v>0.5</v>
          </cell>
          <cell r="F9">
            <v>0.4</v>
          </cell>
          <cell r="G9">
            <v>0.4</v>
          </cell>
          <cell r="H9">
            <v>0.4</v>
          </cell>
          <cell r="I9">
            <v>0.4</v>
          </cell>
          <cell r="J9">
            <v>0.4</v>
          </cell>
          <cell r="K9">
            <v>0.2</v>
          </cell>
          <cell r="L9">
            <v>0.15</v>
          </cell>
          <cell r="M9">
            <v>1900</v>
          </cell>
          <cell r="N9">
            <v>370</v>
          </cell>
          <cell r="O9">
            <v>280</v>
          </cell>
          <cell r="P9">
            <v>180</v>
          </cell>
          <cell r="Q9">
            <v>5800</v>
          </cell>
          <cell r="R9">
            <v>5800</v>
          </cell>
          <cell r="S9">
            <v>11500</v>
          </cell>
          <cell r="T9">
            <v>5800</v>
          </cell>
          <cell r="U9">
            <v>3800</v>
          </cell>
          <cell r="V9">
            <v>3800</v>
          </cell>
          <cell r="W9">
            <v>3800</v>
          </cell>
          <cell r="X9">
            <v>3800</v>
          </cell>
          <cell r="Y9">
            <v>3800</v>
          </cell>
          <cell r="Z9">
            <v>3800</v>
          </cell>
          <cell r="AA9">
            <v>3800</v>
          </cell>
          <cell r="AB9">
            <v>1900</v>
          </cell>
          <cell r="AC9">
            <v>1900</v>
          </cell>
          <cell r="AD9">
            <v>1900</v>
          </cell>
          <cell r="AE9">
            <v>1900</v>
          </cell>
          <cell r="AF9">
            <v>1900</v>
          </cell>
          <cell r="AG9">
            <v>28900</v>
          </cell>
          <cell r="AH9">
            <v>9600</v>
          </cell>
          <cell r="AI9">
            <v>481200</v>
          </cell>
          <cell r="AJ9">
            <v>48100</v>
          </cell>
          <cell r="AK9">
            <v>3.5</v>
          </cell>
          <cell r="AL9">
            <v>2</v>
          </cell>
          <cell r="AM9">
            <v>2</v>
          </cell>
          <cell r="AN9">
            <v>1</v>
          </cell>
          <cell r="AO9">
            <v>3800</v>
          </cell>
          <cell r="AP9">
            <v>1900</v>
          </cell>
          <cell r="AQ9">
            <v>2300</v>
          </cell>
          <cell r="AR9">
            <v>53900</v>
          </cell>
          <cell r="AS9">
            <v>2300</v>
          </cell>
          <cell r="AT9">
            <v>53900</v>
          </cell>
          <cell r="AU9">
            <v>9624</v>
          </cell>
          <cell r="AV9">
            <v>8662</v>
          </cell>
          <cell r="AW9">
            <v>7699</v>
          </cell>
          <cell r="AX9">
            <v>6737</v>
          </cell>
          <cell r="AY9">
            <v>5775</v>
          </cell>
          <cell r="AZ9">
            <v>4812</v>
          </cell>
          <cell r="BA9">
            <v>4331</v>
          </cell>
          <cell r="BB9">
            <v>3850</v>
          </cell>
          <cell r="BC9">
            <v>3272</v>
          </cell>
          <cell r="BD9">
            <v>3080</v>
          </cell>
          <cell r="BE9" t="str">
            <v>negotiable</v>
          </cell>
          <cell r="BF9">
            <v>1</v>
          </cell>
          <cell r="BG9">
            <v>3800</v>
          </cell>
          <cell r="BH9">
            <v>9624</v>
          </cell>
          <cell r="BI9">
            <v>4812</v>
          </cell>
          <cell r="BJ9">
            <v>154</v>
          </cell>
          <cell r="BK9">
            <v>115</v>
          </cell>
          <cell r="BL9">
            <v>77</v>
          </cell>
          <cell r="BM9">
            <v>87</v>
          </cell>
          <cell r="BN9">
            <v>77</v>
          </cell>
          <cell r="BO9">
            <v>73</v>
          </cell>
          <cell r="BP9">
            <v>69</v>
          </cell>
          <cell r="BQ9">
            <v>64</v>
          </cell>
          <cell r="BR9">
            <v>58</v>
          </cell>
          <cell r="BS9">
            <v>0.15</v>
          </cell>
          <cell r="BT9">
            <v>0.2</v>
          </cell>
          <cell r="BU9">
            <v>0.3</v>
          </cell>
          <cell r="BV9">
            <v>0.3</v>
          </cell>
          <cell r="BW9">
            <v>0.25</v>
          </cell>
          <cell r="BX9">
            <v>0.25</v>
          </cell>
          <cell r="BY9">
            <v>0.25</v>
          </cell>
          <cell r="BZ9">
            <v>0.2</v>
          </cell>
          <cell r="CA9">
            <v>0.2</v>
          </cell>
          <cell r="CB9">
            <v>770</v>
          </cell>
          <cell r="CC9">
            <v>4812</v>
          </cell>
          <cell r="CD9">
            <v>9624</v>
          </cell>
          <cell r="CE9">
            <v>11400</v>
          </cell>
          <cell r="CF9">
            <v>10000</v>
          </cell>
          <cell r="CG9">
            <v>7900</v>
          </cell>
          <cell r="CH9">
            <v>7900</v>
          </cell>
          <cell r="CI9">
            <v>7900</v>
          </cell>
          <cell r="CJ9">
            <v>7900</v>
          </cell>
          <cell r="CK9">
            <v>1100</v>
          </cell>
          <cell r="CL9">
            <v>800</v>
          </cell>
          <cell r="CM9">
            <v>500</v>
          </cell>
          <cell r="CN9">
            <v>26900</v>
          </cell>
          <cell r="CO9">
            <v>48100</v>
          </cell>
          <cell r="CP9">
            <v>67400</v>
          </cell>
          <cell r="CQ9">
            <v>10600</v>
          </cell>
          <cell r="CR9">
            <v>7700</v>
          </cell>
          <cell r="CS9">
            <v>4800</v>
          </cell>
          <cell r="CT9">
            <v>78900</v>
          </cell>
          <cell r="CU9">
            <v>15400</v>
          </cell>
          <cell r="CV9">
            <v>17100</v>
          </cell>
          <cell r="CW9">
            <v>287</v>
          </cell>
          <cell r="CX9">
            <v>7200</v>
          </cell>
          <cell r="CY9">
            <v>1338</v>
          </cell>
          <cell r="CZ9">
            <v>953</v>
          </cell>
          <cell r="DA9">
            <v>375</v>
          </cell>
          <cell r="DB9">
            <v>133</v>
          </cell>
          <cell r="DC9">
            <v>481</v>
          </cell>
          <cell r="DD9">
            <v>577</v>
          </cell>
          <cell r="DE9">
            <v>0.5</v>
          </cell>
          <cell r="DF9">
            <v>0.5</v>
          </cell>
          <cell r="DG9">
            <v>2.5</v>
          </cell>
          <cell r="DH9">
            <v>1.925</v>
          </cell>
        </row>
        <row r="10">
          <cell r="A10">
            <v>7</v>
          </cell>
          <cell r="B10" t="str">
            <v>France (FF)</v>
          </cell>
          <cell r="C10">
            <v>24000</v>
          </cell>
          <cell r="N10">
            <v>1235.0140000000001</v>
          </cell>
          <cell r="O10">
            <v>926.26049999999998</v>
          </cell>
          <cell r="P10">
            <v>617.50700000000006</v>
          </cell>
          <cell r="AZ10">
            <v>16139</v>
          </cell>
          <cell r="BA10">
            <v>14525</v>
          </cell>
          <cell r="BB10">
            <v>12912</v>
          </cell>
          <cell r="BC10">
            <v>10975</v>
          </cell>
          <cell r="BD10">
            <v>10329</v>
          </cell>
          <cell r="BE10" t="str">
            <v>negotiable</v>
          </cell>
          <cell r="BS10">
            <v>0.15</v>
          </cell>
          <cell r="BT10">
            <v>0.2</v>
          </cell>
          <cell r="BU10">
            <v>0.3</v>
          </cell>
          <cell r="BV10">
            <v>0.3</v>
          </cell>
          <cell r="BW10">
            <v>0.25</v>
          </cell>
          <cell r="BX10">
            <v>0.25</v>
          </cell>
          <cell r="BY10">
            <v>0.25</v>
          </cell>
          <cell r="BZ10">
            <v>0.2</v>
          </cell>
          <cell r="CA10">
            <v>0.2</v>
          </cell>
        </row>
        <row r="11">
          <cell r="A11">
            <v>8</v>
          </cell>
          <cell r="B11" t="str">
            <v>Denmark (DKK)</v>
          </cell>
          <cell r="C11">
            <v>27000</v>
          </cell>
          <cell r="D11">
            <v>0.5</v>
          </cell>
          <cell r="E11">
            <v>0.5</v>
          </cell>
          <cell r="F11">
            <v>0.4</v>
          </cell>
          <cell r="G11">
            <v>0.4</v>
          </cell>
          <cell r="H11">
            <v>0.4</v>
          </cell>
          <cell r="I11">
            <v>0.4</v>
          </cell>
          <cell r="J11">
            <v>0.4</v>
          </cell>
          <cell r="K11">
            <v>0.2</v>
          </cell>
          <cell r="L11">
            <v>0.15</v>
          </cell>
          <cell r="M11">
            <v>7000</v>
          </cell>
          <cell r="N11">
            <v>1500</v>
          </cell>
          <cell r="O11">
            <v>1100</v>
          </cell>
          <cell r="P11">
            <v>700</v>
          </cell>
          <cell r="Q11">
            <v>22000</v>
          </cell>
          <cell r="R11">
            <v>22000</v>
          </cell>
          <cell r="S11">
            <v>44000</v>
          </cell>
          <cell r="T11">
            <v>22000</v>
          </cell>
          <cell r="U11">
            <v>15000</v>
          </cell>
          <cell r="V11">
            <v>15000</v>
          </cell>
          <cell r="W11">
            <v>15000</v>
          </cell>
          <cell r="X11">
            <v>15000</v>
          </cell>
          <cell r="Y11">
            <v>15000</v>
          </cell>
          <cell r="Z11">
            <v>15000</v>
          </cell>
          <cell r="AA11">
            <v>15000</v>
          </cell>
          <cell r="AB11">
            <v>7000</v>
          </cell>
          <cell r="AC11">
            <v>7000</v>
          </cell>
          <cell r="AD11">
            <v>7000</v>
          </cell>
          <cell r="AE11">
            <v>7000</v>
          </cell>
          <cell r="AF11">
            <v>7000</v>
          </cell>
          <cell r="AG11">
            <v>109000</v>
          </cell>
          <cell r="AH11">
            <v>36000</v>
          </cell>
          <cell r="AI11">
            <v>1822000</v>
          </cell>
          <cell r="AJ11">
            <v>182000</v>
          </cell>
          <cell r="AK11">
            <v>3.5</v>
          </cell>
          <cell r="AL11">
            <v>2</v>
          </cell>
          <cell r="AM11">
            <v>2</v>
          </cell>
          <cell r="AN11">
            <v>1</v>
          </cell>
          <cell r="AO11">
            <v>15000</v>
          </cell>
          <cell r="AP11">
            <v>7000</v>
          </cell>
          <cell r="AQ11">
            <v>9000</v>
          </cell>
          <cell r="AR11">
            <v>204000</v>
          </cell>
          <cell r="AS11">
            <v>9000</v>
          </cell>
          <cell r="AT11">
            <v>204000</v>
          </cell>
          <cell r="AU11">
            <v>36435</v>
          </cell>
          <cell r="AV11">
            <v>32791</v>
          </cell>
          <cell r="AW11">
            <v>29148</v>
          </cell>
          <cell r="AX11">
            <v>25504</v>
          </cell>
          <cell r="AY11">
            <v>21861</v>
          </cell>
          <cell r="AZ11">
            <v>18217</v>
          </cell>
          <cell r="BA11">
            <v>16396</v>
          </cell>
          <cell r="BB11">
            <v>14574</v>
          </cell>
          <cell r="BC11">
            <v>12388</v>
          </cell>
          <cell r="BD11">
            <v>11659</v>
          </cell>
          <cell r="BE11" t="str">
            <v>negotiable</v>
          </cell>
          <cell r="BF11">
            <v>1</v>
          </cell>
          <cell r="BG11">
            <v>15000</v>
          </cell>
          <cell r="BH11">
            <v>36435</v>
          </cell>
          <cell r="BI11">
            <v>18217</v>
          </cell>
          <cell r="BJ11">
            <v>583</v>
          </cell>
          <cell r="BK11">
            <v>437</v>
          </cell>
          <cell r="BL11">
            <v>291</v>
          </cell>
          <cell r="BM11">
            <v>328</v>
          </cell>
          <cell r="BN11">
            <v>291</v>
          </cell>
          <cell r="BO11">
            <v>277</v>
          </cell>
          <cell r="BP11">
            <v>262</v>
          </cell>
          <cell r="BQ11">
            <v>240</v>
          </cell>
          <cell r="BR11">
            <v>219</v>
          </cell>
          <cell r="BS11">
            <v>0.15</v>
          </cell>
          <cell r="BT11">
            <v>0.2</v>
          </cell>
          <cell r="BU11">
            <v>0.3</v>
          </cell>
          <cell r="BV11">
            <v>0.3</v>
          </cell>
          <cell r="BW11">
            <v>0.25</v>
          </cell>
          <cell r="BX11">
            <v>0.25</v>
          </cell>
          <cell r="BY11">
            <v>0.25</v>
          </cell>
          <cell r="BZ11">
            <v>0.2</v>
          </cell>
          <cell r="CA11">
            <v>0.2</v>
          </cell>
          <cell r="CB11">
            <v>2915</v>
          </cell>
          <cell r="CC11">
            <v>18217</v>
          </cell>
          <cell r="CD11">
            <v>36435</v>
          </cell>
          <cell r="CE11">
            <v>43000</v>
          </cell>
          <cell r="CF11">
            <v>38000</v>
          </cell>
          <cell r="CG11">
            <v>30000</v>
          </cell>
          <cell r="CH11">
            <v>30000</v>
          </cell>
          <cell r="CI11">
            <v>30000</v>
          </cell>
          <cell r="CJ11">
            <v>30000</v>
          </cell>
          <cell r="CK11">
            <v>4000</v>
          </cell>
          <cell r="CL11">
            <v>3000</v>
          </cell>
          <cell r="CM11">
            <v>2000</v>
          </cell>
          <cell r="CN11">
            <v>102000</v>
          </cell>
          <cell r="CO11">
            <v>182000</v>
          </cell>
          <cell r="CP11">
            <v>255000</v>
          </cell>
          <cell r="CQ11">
            <v>40000</v>
          </cell>
          <cell r="CR11">
            <v>29000</v>
          </cell>
          <cell r="CS11">
            <v>18000</v>
          </cell>
          <cell r="CT11">
            <v>299000</v>
          </cell>
          <cell r="CU11">
            <v>58000</v>
          </cell>
          <cell r="CV11">
            <v>65000</v>
          </cell>
          <cell r="CW11">
            <v>1086</v>
          </cell>
          <cell r="CX11">
            <v>27000</v>
          </cell>
          <cell r="CY11">
            <v>5064</v>
          </cell>
          <cell r="CZ11">
            <v>3607</v>
          </cell>
          <cell r="DA11">
            <v>1421</v>
          </cell>
          <cell r="DB11">
            <v>503</v>
          </cell>
          <cell r="DC11">
            <v>1822</v>
          </cell>
          <cell r="DD11">
            <v>2186</v>
          </cell>
          <cell r="DE11">
            <v>0.5</v>
          </cell>
          <cell r="DF11">
            <v>0.5</v>
          </cell>
          <cell r="DG11">
            <v>2.5</v>
          </cell>
          <cell r="DH11">
            <v>7.2869999999999999</v>
          </cell>
        </row>
        <row r="12">
          <cell r="A12">
            <v>9</v>
          </cell>
          <cell r="B12" t="str">
            <v>Holland (DFL)</v>
          </cell>
          <cell r="C12">
            <v>8100</v>
          </cell>
          <cell r="D12">
            <v>0.5</v>
          </cell>
          <cell r="E12">
            <v>0.5</v>
          </cell>
          <cell r="F12">
            <v>0.4</v>
          </cell>
          <cell r="G12">
            <v>0.4</v>
          </cell>
          <cell r="H12">
            <v>0.4</v>
          </cell>
          <cell r="I12">
            <v>0.4</v>
          </cell>
          <cell r="J12">
            <v>0.4</v>
          </cell>
          <cell r="K12">
            <v>0.2</v>
          </cell>
          <cell r="L12">
            <v>0.15</v>
          </cell>
          <cell r="M12">
            <v>2200</v>
          </cell>
          <cell r="N12">
            <v>400</v>
          </cell>
          <cell r="O12">
            <v>300</v>
          </cell>
          <cell r="P12">
            <v>200</v>
          </cell>
          <cell r="Q12">
            <v>6500</v>
          </cell>
          <cell r="R12">
            <v>6500</v>
          </cell>
          <cell r="S12">
            <v>13000</v>
          </cell>
          <cell r="T12">
            <v>6500</v>
          </cell>
          <cell r="U12">
            <v>4300</v>
          </cell>
          <cell r="V12">
            <v>4300</v>
          </cell>
          <cell r="W12">
            <v>4300</v>
          </cell>
          <cell r="X12">
            <v>4300</v>
          </cell>
          <cell r="Y12">
            <v>4300</v>
          </cell>
          <cell r="Z12">
            <v>4300</v>
          </cell>
          <cell r="AA12">
            <v>4300</v>
          </cell>
          <cell r="AB12">
            <v>2200</v>
          </cell>
          <cell r="AC12">
            <v>2200</v>
          </cell>
          <cell r="AD12">
            <v>2200</v>
          </cell>
          <cell r="AE12">
            <v>2200</v>
          </cell>
          <cell r="AF12">
            <v>2200</v>
          </cell>
          <cell r="AG12">
            <v>32500</v>
          </cell>
          <cell r="AH12">
            <v>10800</v>
          </cell>
          <cell r="AI12">
            <v>542200</v>
          </cell>
          <cell r="AJ12">
            <v>54200</v>
          </cell>
          <cell r="AK12">
            <v>3.5</v>
          </cell>
          <cell r="AL12">
            <v>2</v>
          </cell>
          <cell r="AM12">
            <v>2</v>
          </cell>
          <cell r="AN12">
            <v>1</v>
          </cell>
          <cell r="AO12">
            <v>4300</v>
          </cell>
          <cell r="AP12">
            <v>2200</v>
          </cell>
          <cell r="AQ12">
            <v>2600</v>
          </cell>
          <cell r="AR12">
            <v>60700</v>
          </cell>
          <cell r="AS12">
            <v>2600</v>
          </cell>
          <cell r="AT12">
            <v>60700</v>
          </cell>
          <cell r="AU12">
            <v>10844</v>
          </cell>
          <cell r="AV12">
            <v>9760</v>
          </cell>
          <cell r="AW12">
            <v>8675</v>
          </cell>
          <cell r="AX12">
            <v>7591</v>
          </cell>
          <cell r="AY12">
            <v>6506</v>
          </cell>
          <cell r="AZ12">
            <v>5422</v>
          </cell>
          <cell r="BA12">
            <v>4880</v>
          </cell>
          <cell r="BB12">
            <v>4338</v>
          </cell>
          <cell r="BC12">
            <v>3687</v>
          </cell>
          <cell r="BD12">
            <v>3470</v>
          </cell>
          <cell r="BE12" t="str">
            <v>negotiable</v>
          </cell>
          <cell r="BF12">
            <v>1</v>
          </cell>
          <cell r="BG12">
            <v>4300</v>
          </cell>
          <cell r="BH12">
            <v>10844</v>
          </cell>
          <cell r="BI12">
            <v>5422</v>
          </cell>
          <cell r="BJ12">
            <v>174</v>
          </cell>
          <cell r="BK12">
            <v>130</v>
          </cell>
          <cell r="BL12">
            <v>87</v>
          </cell>
          <cell r="BM12">
            <v>98</v>
          </cell>
          <cell r="BN12">
            <v>87</v>
          </cell>
          <cell r="BO12">
            <v>82</v>
          </cell>
          <cell r="BP12">
            <v>78</v>
          </cell>
          <cell r="BQ12">
            <v>72</v>
          </cell>
          <cell r="BR12">
            <v>65</v>
          </cell>
          <cell r="BS12">
            <v>0.15</v>
          </cell>
          <cell r="BT12">
            <v>0.2</v>
          </cell>
          <cell r="BU12">
            <v>0.3</v>
          </cell>
          <cell r="BV12">
            <v>0.3</v>
          </cell>
          <cell r="BW12">
            <v>0.25</v>
          </cell>
          <cell r="BX12">
            <v>0.25</v>
          </cell>
          <cell r="BY12">
            <v>0.25</v>
          </cell>
          <cell r="BZ12">
            <v>0.2</v>
          </cell>
          <cell r="CA12">
            <v>0.2</v>
          </cell>
          <cell r="CB12">
            <v>868</v>
          </cell>
          <cell r="CC12">
            <v>5422</v>
          </cell>
          <cell r="CD12">
            <v>10844</v>
          </cell>
          <cell r="CE12">
            <v>12800</v>
          </cell>
          <cell r="CF12">
            <v>11300</v>
          </cell>
          <cell r="CG12">
            <v>8900</v>
          </cell>
          <cell r="CH12">
            <v>8900</v>
          </cell>
          <cell r="CI12">
            <v>8900</v>
          </cell>
          <cell r="CJ12">
            <v>8900</v>
          </cell>
          <cell r="CK12">
            <v>1200</v>
          </cell>
          <cell r="CL12">
            <v>900</v>
          </cell>
          <cell r="CM12">
            <v>500</v>
          </cell>
          <cell r="CN12">
            <v>30400</v>
          </cell>
          <cell r="CO12">
            <v>54200</v>
          </cell>
          <cell r="CP12">
            <v>75900</v>
          </cell>
          <cell r="CQ12">
            <v>11900</v>
          </cell>
          <cell r="CR12">
            <v>8700</v>
          </cell>
          <cell r="CS12">
            <v>5400</v>
          </cell>
          <cell r="CT12">
            <v>88900</v>
          </cell>
          <cell r="CU12">
            <v>17400</v>
          </cell>
          <cell r="CV12">
            <v>19300</v>
          </cell>
          <cell r="CW12">
            <v>323</v>
          </cell>
          <cell r="CX12">
            <v>8100</v>
          </cell>
          <cell r="CY12">
            <v>1507</v>
          </cell>
          <cell r="CZ12">
            <v>1074</v>
          </cell>
          <cell r="DA12">
            <v>423</v>
          </cell>
          <cell r="DB12">
            <v>150</v>
          </cell>
          <cell r="DC12">
            <v>542</v>
          </cell>
          <cell r="DD12">
            <v>651</v>
          </cell>
          <cell r="DE12">
            <v>0.5</v>
          </cell>
          <cell r="DF12">
            <v>0.5</v>
          </cell>
          <cell r="DG12">
            <v>2.5</v>
          </cell>
          <cell r="DH12">
            <v>2.169</v>
          </cell>
        </row>
        <row r="13">
          <cell r="A13">
            <v>10</v>
          </cell>
          <cell r="B13" t="str">
            <v>Switzerland (SFR)</v>
          </cell>
          <cell r="C13">
            <v>6100</v>
          </cell>
          <cell r="D13">
            <v>0.5</v>
          </cell>
          <cell r="E13">
            <v>0.5</v>
          </cell>
          <cell r="F13">
            <v>0.4</v>
          </cell>
          <cell r="G13">
            <v>0.4</v>
          </cell>
          <cell r="H13">
            <v>0.4</v>
          </cell>
          <cell r="I13">
            <v>0.4</v>
          </cell>
          <cell r="J13">
            <v>0.4</v>
          </cell>
          <cell r="K13">
            <v>0.2</v>
          </cell>
          <cell r="L13">
            <v>0.15</v>
          </cell>
          <cell r="M13">
            <v>1600</v>
          </cell>
          <cell r="N13">
            <v>310</v>
          </cell>
          <cell r="O13">
            <v>230</v>
          </cell>
          <cell r="P13">
            <v>160</v>
          </cell>
          <cell r="Q13">
            <v>4900</v>
          </cell>
          <cell r="R13">
            <v>4900</v>
          </cell>
          <cell r="S13">
            <v>9700</v>
          </cell>
          <cell r="T13">
            <v>4900</v>
          </cell>
          <cell r="U13">
            <v>3200</v>
          </cell>
          <cell r="V13">
            <v>3200</v>
          </cell>
          <cell r="W13">
            <v>3200</v>
          </cell>
          <cell r="X13">
            <v>3200</v>
          </cell>
          <cell r="Y13">
            <v>3200</v>
          </cell>
          <cell r="Z13">
            <v>3200</v>
          </cell>
          <cell r="AA13">
            <v>3200</v>
          </cell>
          <cell r="AB13">
            <v>1600</v>
          </cell>
          <cell r="AC13">
            <v>1600</v>
          </cell>
          <cell r="AD13">
            <v>1600</v>
          </cell>
          <cell r="AE13">
            <v>1600</v>
          </cell>
          <cell r="AF13">
            <v>1600</v>
          </cell>
          <cell r="AG13">
            <v>24400</v>
          </cell>
          <cell r="AH13">
            <v>8100</v>
          </cell>
          <cell r="AI13">
            <v>406200</v>
          </cell>
          <cell r="AJ13">
            <v>40600</v>
          </cell>
          <cell r="AK13">
            <v>3.5</v>
          </cell>
          <cell r="AL13">
            <v>2</v>
          </cell>
          <cell r="AM13">
            <v>2</v>
          </cell>
          <cell r="AN13">
            <v>1</v>
          </cell>
          <cell r="AO13">
            <v>3200</v>
          </cell>
          <cell r="AP13">
            <v>1600</v>
          </cell>
          <cell r="AQ13">
            <v>1900</v>
          </cell>
          <cell r="AR13">
            <v>45500</v>
          </cell>
          <cell r="AS13">
            <v>1900</v>
          </cell>
          <cell r="AT13">
            <v>45500</v>
          </cell>
          <cell r="AU13">
            <v>8125</v>
          </cell>
          <cell r="AV13">
            <v>7312</v>
          </cell>
          <cell r="AW13">
            <v>6500</v>
          </cell>
          <cell r="AX13">
            <v>5687</v>
          </cell>
          <cell r="AY13">
            <v>4875</v>
          </cell>
          <cell r="AZ13">
            <v>4062</v>
          </cell>
          <cell r="BA13">
            <v>3656</v>
          </cell>
          <cell r="BB13">
            <v>3250</v>
          </cell>
          <cell r="BC13">
            <v>2762</v>
          </cell>
          <cell r="BD13">
            <v>2600</v>
          </cell>
          <cell r="BE13" t="str">
            <v>negotiable</v>
          </cell>
          <cell r="BF13">
            <v>1</v>
          </cell>
          <cell r="BG13">
            <v>3200</v>
          </cell>
          <cell r="BH13">
            <v>8125</v>
          </cell>
          <cell r="BI13">
            <v>3886</v>
          </cell>
          <cell r="BJ13">
            <v>124</v>
          </cell>
          <cell r="BK13">
            <v>93</v>
          </cell>
          <cell r="BL13">
            <v>62</v>
          </cell>
          <cell r="BM13">
            <v>70</v>
          </cell>
          <cell r="BN13">
            <v>62</v>
          </cell>
          <cell r="BO13">
            <v>59</v>
          </cell>
          <cell r="BP13">
            <v>56</v>
          </cell>
          <cell r="BQ13">
            <v>51</v>
          </cell>
          <cell r="BR13">
            <v>47</v>
          </cell>
          <cell r="BS13">
            <v>0.15</v>
          </cell>
          <cell r="BT13">
            <v>0.2</v>
          </cell>
          <cell r="BU13">
            <v>0.3</v>
          </cell>
          <cell r="BV13">
            <v>0.3</v>
          </cell>
          <cell r="BW13">
            <v>0.25</v>
          </cell>
          <cell r="BX13">
            <v>0.25</v>
          </cell>
          <cell r="BY13">
            <v>0.25</v>
          </cell>
          <cell r="BZ13">
            <v>0.2</v>
          </cell>
          <cell r="CA13">
            <v>0.2</v>
          </cell>
          <cell r="CB13">
            <v>622</v>
          </cell>
          <cell r="CC13">
            <v>3886</v>
          </cell>
          <cell r="CD13">
            <v>7772</v>
          </cell>
          <cell r="CE13">
            <v>9600</v>
          </cell>
          <cell r="CF13">
            <v>8400</v>
          </cell>
          <cell r="CG13">
            <v>6700</v>
          </cell>
          <cell r="CH13">
            <v>6700</v>
          </cell>
          <cell r="CI13">
            <v>6700</v>
          </cell>
          <cell r="CJ13">
            <v>6700</v>
          </cell>
          <cell r="CK13">
            <v>900</v>
          </cell>
          <cell r="CL13">
            <v>600</v>
          </cell>
          <cell r="CM13">
            <v>400</v>
          </cell>
          <cell r="CN13">
            <v>22700</v>
          </cell>
          <cell r="CO13">
            <v>40600</v>
          </cell>
          <cell r="CP13">
            <v>56900</v>
          </cell>
          <cell r="CQ13">
            <v>8900</v>
          </cell>
          <cell r="CR13">
            <v>6500</v>
          </cell>
          <cell r="CS13">
            <v>4100</v>
          </cell>
          <cell r="CT13">
            <v>66600</v>
          </cell>
          <cell r="CU13">
            <v>13000</v>
          </cell>
          <cell r="CV13">
            <v>14500</v>
          </cell>
          <cell r="CW13">
            <v>232</v>
          </cell>
          <cell r="CX13">
            <v>6100</v>
          </cell>
          <cell r="CY13">
            <v>1080</v>
          </cell>
          <cell r="CZ13">
            <v>769</v>
          </cell>
          <cell r="DA13">
            <v>303</v>
          </cell>
          <cell r="DB13">
            <v>107</v>
          </cell>
          <cell r="DC13">
            <v>389</v>
          </cell>
          <cell r="DD13">
            <v>466</v>
          </cell>
          <cell r="DE13">
            <v>0.5</v>
          </cell>
          <cell r="DF13">
            <v>0.5</v>
          </cell>
          <cell r="DG13">
            <v>2.5</v>
          </cell>
          <cell r="DH13">
            <v>1.554</v>
          </cell>
        </row>
        <row r="14">
          <cell r="A14">
            <v>11</v>
          </cell>
          <cell r="B14" t="str">
            <v>Austria (OES)</v>
          </cell>
          <cell r="C14">
            <v>51000</v>
          </cell>
          <cell r="D14">
            <v>0.5</v>
          </cell>
          <cell r="E14">
            <v>0.5</v>
          </cell>
          <cell r="F14">
            <v>0.4</v>
          </cell>
          <cell r="G14">
            <v>0.4</v>
          </cell>
          <cell r="H14">
            <v>0.4</v>
          </cell>
          <cell r="I14">
            <v>0.4</v>
          </cell>
          <cell r="J14">
            <v>0.4</v>
          </cell>
          <cell r="K14">
            <v>0.2</v>
          </cell>
          <cell r="L14">
            <v>0.15</v>
          </cell>
          <cell r="M14">
            <v>14000</v>
          </cell>
          <cell r="N14">
            <v>3000</v>
          </cell>
          <cell r="O14">
            <v>2000</v>
          </cell>
          <cell r="P14">
            <v>1000</v>
          </cell>
          <cell r="Q14">
            <v>41000</v>
          </cell>
          <cell r="R14">
            <v>41000</v>
          </cell>
          <cell r="S14">
            <v>81000</v>
          </cell>
          <cell r="T14">
            <v>41000</v>
          </cell>
          <cell r="U14">
            <v>27000</v>
          </cell>
          <cell r="V14">
            <v>27000</v>
          </cell>
          <cell r="W14">
            <v>27000</v>
          </cell>
          <cell r="X14">
            <v>27000</v>
          </cell>
          <cell r="Y14">
            <v>27000</v>
          </cell>
          <cell r="Z14">
            <v>27000</v>
          </cell>
          <cell r="AA14">
            <v>27000</v>
          </cell>
          <cell r="AB14">
            <v>14000</v>
          </cell>
          <cell r="AC14">
            <v>14000</v>
          </cell>
          <cell r="AD14">
            <v>14000</v>
          </cell>
          <cell r="AE14">
            <v>14000</v>
          </cell>
          <cell r="AF14">
            <v>14000</v>
          </cell>
          <cell r="AG14">
            <v>203000</v>
          </cell>
          <cell r="AH14">
            <v>68000</v>
          </cell>
          <cell r="AI14">
            <v>3386000</v>
          </cell>
          <cell r="AJ14">
            <v>339000</v>
          </cell>
          <cell r="AK14">
            <v>3.5</v>
          </cell>
          <cell r="AL14">
            <v>2</v>
          </cell>
          <cell r="AM14">
            <v>2</v>
          </cell>
          <cell r="AN14">
            <v>1</v>
          </cell>
          <cell r="AO14">
            <v>27000</v>
          </cell>
          <cell r="AP14">
            <v>14000</v>
          </cell>
          <cell r="AQ14">
            <v>16000</v>
          </cell>
          <cell r="AR14">
            <v>379000</v>
          </cell>
          <cell r="AS14">
            <v>16000</v>
          </cell>
          <cell r="AT14">
            <v>379000</v>
          </cell>
          <cell r="AU14">
            <v>67712</v>
          </cell>
          <cell r="AV14">
            <v>60941</v>
          </cell>
          <cell r="AW14">
            <v>54170</v>
          </cell>
          <cell r="AX14">
            <v>47398</v>
          </cell>
          <cell r="AY14">
            <v>40627</v>
          </cell>
          <cell r="AZ14">
            <v>33856</v>
          </cell>
          <cell r="BA14">
            <v>30470</v>
          </cell>
          <cell r="BB14">
            <v>27085</v>
          </cell>
          <cell r="BC14">
            <v>23022</v>
          </cell>
          <cell r="BD14">
            <v>21668</v>
          </cell>
          <cell r="BE14" t="str">
            <v>negotiable</v>
          </cell>
          <cell r="BF14">
            <v>1</v>
          </cell>
          <cell r="BG14">
            <v>27000</v>
          </cell>
          <cell r="BH14">
            <v>67712</v>
          </cell>
          <cell r="BI14">
            <v>33856</v>
          </cell>
          <cell r="BJ14">
            <v>1083</v>
          </cell>
          <cell r="BK14">
            <v>813</v>
          </cell>
          <cell r="BL14">
            <v>542</v>
          </cell>
          <cell r="BM14">
            <v>609</v>
          </cell>
          <cell r="BN14">
            <v>542</v>
          </cell>
          <cell r="BO14">
            <v>515</v>
          </cell>
          <cell r="BP14">
            <v>488</v>
          </cell>
          <cell r="BQ14">
            <v>447</v>
          </cell>
          <cell r="BR14">
            <v>406</v>
          </cell>
          <cell r="BS14">
            <v>0.15</v>
          </cell>
          <cell r="BT14">
            <v>0.2</v>
          </cell>
          <cell r="BU14">
            <v>0.3</v>
          </cell>
          <cell r="BV14">
            <v>0.3</v>
          </cell>
          <cell r="BW14">
            <v>0.25</v>
          </cell>
          <cell r="BX14">
            <v>0.25</v>
          </cell>
          <cell r="BY14">
            <v>0.25</v>
          </cell>
          <cell r="BZ14">
            <v>0.2</v>
          </cell>
          <cell r="CA14">
            <v>0.2</v>
          </cell>
          <cell r="CB14">
            <v>5417</v>
          </cell>
          <cell r="CC14">
            <v>33856</v>
          </cell>
          <cell r="CD14">
            <v>67712</v>
          </cell>
          <cell r="CE14">
            <v>80000</v>
          </cell>
          <cell r="CF14">
            <v>70000</v>
          </cell>
          <cell r="CG14">
            <v>56000</v>
          </cell>
          <cell r="CH14">
            <v>56000</v>
          </cell>
          <cell r="CI14">
            <v>56000</v>
          </cell>
          <cell r="CJ14">
            <v>56000</v>
          </cell>
          <cell r="CK14">
            <v>7000</v>
          </cell>
          <cell r="CL14">
            <v>5000</v>
          </cell>
          <cell r="CM14">
            <v>3000</v>
          </cell>
          <cell r="CN14">
            <v>190000</v>
          </cell>
          <cell r="CO14">
            <v>339000</v>
          </cell>
          <cell r="CP14">
            <v>474000</v>
          </cell>
          <cell r="CQ14">
            <v>74000</v>
          </cell>
          <cell r="CR14">
            <v>54000</v>
          </cell>
          <cell r="CS14">
            <v>34000</v>
          </cell>
          <cell r="CT14">
            <v>555000</v>
          </cell>
          <cell r="CU14">
            <v>108000</v>
          </cell>
          <cell r="CV14">
            <v>121000</v>
          </cell>
          <cell r="CW14">
            <v>2018</v>
          </cell>
          <cell r="CX14">
            <v>51000</v>
          </cell>
          <cell r="CY14">
            <v>9412</v>
          </cell>
          <cell r="CZ14">
            <v>6703</v>
          </cell>
          <cell r="DA14">
            <v>2641</v>
          </cell>
          <cell r="DB14">
            <v>934</v>
          </cell>
          <cell r="DC14">
            <v>3386</v>
          </cell>
          <cell r="DD14">
            <v>4063</v>
          </cell>
          <cell r="DE14">
            <v>0.5</v>
          </cell>
          <cell r="DF14">
            <v>0.5</v>
          </cell>
          <cell r="DG14">
            <v>2.5</v>
          </cell>
          <cell r="DH14">
            <v>13.542</v>
          </cell>
        </row>
        <row r="15">
          <cell r="A15">
            <v>12</v>
          </cell>
          <cell r="B15" t="str">
            <v>Sweden (SEK)</v>
          </cell>
          <cell r="C15">
            <v>35000</v>
          </cell>
          <cell r="D15">
            <v>0.5</v>
          </cell>
          <cell r="E15">
            <v>0.5</v>
          </cell>
          <cell r="F15">
            <v>0.4</v>
          </cell>
          <cell r="G15">
            <v>0.4</v>
          </cell>
          <cell r="H15">
            <v>0.4</v>
          </cell>
          <cell r="I15">
            <v>0.4</v>
          </cell>
          <cell r="J15">
            <v>0.4</v>
          </cell>
          <cell r="K15">
            <v>0.2</v>
          </cell>
          <cell r="L15">
            <v>0.15</v>
          </cell>
          <cell r="M15">
            <v>9000</v>
          </cell>
          <cell r="N15">
            <v>1900</v>
          </cell>
          <cell r="O15">
            <v>1400</v>
          </cell>
          <cell r="P15">
            <v>900</v>
          </cell>
          <cell r="Q15">
            <v>28000</v>
          </cell>
          <cell r="R15">
            <v>28000</v>
          </cell>
          <cell r="S15">
            <v>56000</v>
          </cell>
          <cell r="T15">
            <v>28000</v>
          </cell>
          <cell r="U15">
            <v>19000</v>
          </cell>
          <cell r="V15">
            <v>19000</v>
          </cell>
          <cell r="W15">
            <v>19000</v>
          </cell>
          <cell r="X15">
            <v>19000</v>
          </cell>
          <cell r="Y15">
            <v>19000</v>
          </cell>
          <cell r="Z15">
            <v>19000</v>
          </cell>
          <cell r="AA15">
            <v>19000</v>
          </cell>
          <cell r="AB15">
            <v>9000</v>
          </cell>
          <cell r="AC15">
            <v>9000</v>
          </cell>
          <cell r="AD15">
            <v>9000</v>
          </cell>
          <cell r="AE15">
            <v>9000</v>
          </cell>
          <cell r="AF15">
            <v>9000</v>
          </cell>
          <cell r="AG15">
            <v>139000</v>
          </cell>
          <cell r="AH15">
            <v>46000</v>
          </cell>
          <cell r="AI15">
            <v>2317000</v>
          </cell>
          <cell r="AJ15">
            <v>232000</v>
          </cell>
          <cell r="AK15">
            <v>3.5</v>
          </cell>
          <cell r="AL15">
            <v>2</v>
          </cell>
          <cell r="AM15">
            <v>2</v>
          </cell>
          <cell r="AN15">
            <v>1</v>
          </cell>
          <cell r="AO15">
            <v>19000</v>
          </cell>
          <cell r="AP15">
            <v>9000</v>
          </cell>
          <cell r="AQ15">
            <v>11000</v>
          </cell>
          <cell r="AR15">
            <v>260000</v>
          </cell>
          <cell r="AS15">
            <v>11000</v>
          </cell>
          <cell r="AT15">
            <v>260000</v>
          </cell>
          <cell r="AU15">
            <v>46346</v>
          </cell>
          <cell r="AV15">
            <v>41711</v>
          </cell>
          <cell r="AW15">
            <v>37076</v>
          </cell>
          <cell r="AX15">
            <v>32442</v>
          </cell>
          <cell r="AY15">
            <v>27807</v>
          </cell>
          <cell r="AZ15">
            <v>23173</v>
          </cell>
          <cell r="BA15">
            <v>20856</v>
          </cell>
          <cell r="BB15">
            <v>18538</v>
          </cell>
          <cell r="BC15">
            <v>15757</v>
          </cell>
          <cell r="BD15">
            <v>14831</v>
          </cell>
          <cell r="BE15" t="str">
            <v>negotiable</v>
          </cell>
          <cell r="BF15">
            <v>1</v>
          </cell>
          <cell r="BG15">
            <v>19000</v>
          </cell>
          <cell r="BH15">
            <v>46346</v>
          </cell>
          <cell r="BI15">
            <v>23173</v>
          </cell>
          <cell r="BJ15">
            <v>742</v>
          </cell>
          <cell r="BK15">
            <v>556</v>
          </cell>
          <cell r="BL15">
            <v>371</v>
          </cell>
          <cell r="BM15">
            <v>417</v>
          </cell>
          <cell r="BN15">
            <v>371</v>
          </cell>
          <cell r="BO15">
            <v>352</v>
          </cell>
          <cell r="BP15">
            <v>334</v>
          </cell>
          <cell r="BQ15">
            <v>306</v>
          </cell>
          <cell r="BR15">
            <v>278</v>
          </cell>
          <cell r="BS15">
            <v>0.15</v>
          </cell>
          <cell r="BT15">
            <v>0.2</v>
          </cell>
          <cell r="BU15">
            <v>0.3</v>
          </cell>
          <cell r="BV15">
            <v>0.3</v>
          </cell>
          <cell r="BW15">
            <v>0.25</v>
          </cell>
          <cell r="BX15">
            <v>0.25</v>
          </cell>
          <cell r="BY15">
            <v>0.25</v>
          </cell>
          <cell r="BZ15">
            <v>0.2</v>
          </cell>
          <cell r="CA15">
            <v>0.2</v>
          </cell>
          <cell r="CB15">
            <v>3708</v>
          </cell>
          <cell r="CC15">
            <v>23173</v>
          </cell>
          <cell r="CD15">
            <v>46346</v>
          </cell>
          <cell r="CE15">
            <v>55000</v>
          </cell>
          <cell r="CF15">
            <v>48000</v>
          </cell>
          <cell r="CG15">
            <v>38000</v>
          </cell>
          <cell r="CH15">
            <v>38000</v>
          </cell>
          <cell r="CI15">
            <v>38000</v>
          </cell>
          <cell r="CJ15">
            <v>38000</v>
          </cell>
          <cell r="CK15">
            <v>5000</v>
          </cell>
          <cell r="CL15">
            <v>4000</v>
          </cell>
          <cell r="CM15">
            <v>2000</v>
          </cell>
          <cell r="CN15">
            <v>130000</v>
          </cell>
          <cell r="CO15">
            <v>232000</v>
          </cell>
          <cell r="CP15">
            <v>324000</v>
          </cell>
          <cell r="CQ15">
            <v>51000</v>
          </cell>
          <cell r="CR15">
            <v>37000</v>
          </cell>
          <cell r="CS15">
            <v>23000</v>
          </cell>
          <cell r="CT15">
            <v>380000</v>
          </cell>
          <cell r="CU15">
            <v>74000</v>
          </cell>
          <cell r="CV15">
            <v>82000</v>
          </cell>
          <cell r="CW15">
            <v>1381</v>
          </cell>
          <cell r="CX15">
            <v>35000</v>
          </cell>
          <cell r="CY15">
            <v>6442</v>
          </cell>
          <cell r="CZ15">
            <v>4588</v>
          </cell>
          <cell r="DA15">
            <v>1807</v>
          </cell>
          <cell r="DB15">
            <v>640</v>
          </cell>
          <cell r="DC15">
            <v>2317</v>
          </cell>
          <cell r="DD15">
            <v>2781</v>
          </cell>
          <cell r="DE15">
            <v>0.5</v>
          </cell>
          <cell r="DF15">
            <v>0.5</v>
          </cell>
          <cell r="DG15">
            <v>2.5</v>
          </cell>
          <cell r="DH15">
            <v>9.2690000000000001</v>
          </cell>
        </row>
        <row r="16">
          <cell r="A16">
            <v>13</v>
          </cell>
          <cell r="B16" t="str">
            <v>Finland (FIM)</v>
          </cell>
          <cell r="C16">
            <v>22000</v>
          </cell>
          <cell r="D16">
            <v>0.5</v>
          </cell>
          <cell r="E16">
            <v>0.5</v>
          </cell>
          <cell r="F16">
            <v>0.4</v>
          </cell>
          <cell r="G16">
            <v>0.4</v>
          </cell>
          <cell r="H16">
            <v>0.4</v>
          </cell>
          <cell r="I16">
            <v>0.4</v>
          </cell>
          <cell r="J16">
            <v>0.4</v>
          </cell>
          <cell r="K16">
            <v>0.2</v>
          </cell>
          <cell r="L16">
            <v>0.15</v>
          </cell>
          <cell r="M16">
            <v>6000</v>
          </cell>
          <cell r="N16">
            <v>1200</v>
          </cell>
          <cell r="O16">
            <v>900</v>
          </cell>
          <cell r="P16">
            <v>600</v>
          </cell>
          <cell r="Q16">
            <v>18000</v>
          </cell>
          <cell r="R16">
            <v>18000</v>
          </cell>
          <cell r="S16">
            <v>35000</v>
          </cell>
          <cell r="T16">
            <v>18000</v>
          </cell>
          <cell r="U16">
            <v>12000</v>
          </cell>
          <cell r="V16">
            <v>12000</v>
          </cell>
          <cell r="W16">
            <v>12000</v>
          </cell>
          <cell r="X16">
            <v>12000</v>
          </cell>
          <cell r="Y16">
            <v>12000</v>
          </cell>
          <cell r="Z16">
            <v>12000</v>
          </cell>
          <cell r="AA16">
            <v>12000</v>
          </cell>
          <cell r="AB16">
            <v>6000</v>
          </cell>
          <cell r="AC16">
            <v>6000</v>
          </cell>
          <cell r="AD16">
            <v>6000</v>
          </cell>
          <cell r="AE16">
            <v>6000</v>
          </cell>
          <cell r="AF16">
            <v>6000</v>
          </cell>
          <cell r="AG16">
            <v>88000</v>
          </cell>
          <cell r="AH16">
            <v>29000</v>
          </cell>
          <cell r="AI16">
            <v>1463000</v>
          </cell>
          <cell r="AJ16">
            <v>146000</v>
          </cell>
          <cell r="AK16">
            <v>3.5</v>
          </cell>
          <cell r="AL16">
            <v>2</v>
          </cell>
          <cell r="AM16">
            <v>2</v>
          </cell>
          <cell r="AN16">
            <v>1</v>
          </cell>
          <cell r="AO16">
            <v>12000</v>
          </cell>
          <cell r="AP16">
            <v>6000</v>
          </cell>
          <cell r="AQ16">
            <v>7000</v>
          </cell>
          <cell r="AR16">
            <v>164000</v>
          </cell>
          <cell r="AS16">
            <v>7000</v>
          </cell>
          <cell r="AT16">
            <v>164000</v>
          </cell>
          <cell r="AU16">
            <v>29258</v>
          </cell>
          <cell r="AV16">
            <v>26332</v>
          </cell>
          <cell r="AW16">
            <v>23406</v>
          </cell>
          <cell r="AX16">
            <v>20480</v>
          </cell>
          <cell r="AY16">
            <v>17555</v>
          </cell>
          <cell r="AZ16">
            <v>14629</v>
          </cell>
          <cell r="BA16">
            <v>13166</v>
          </cell>
          <cell r="BB16">
            <v>11703</v>
          </cell>
          <cell r="BC16">
            <v>9948</v>
          </cell>
          <cell r="BD16">
            <v>9362</v>
          </cell>
          <cell r="BE16" t="str">
            <v>negotiable</v>
          </cell>
          <cell r="BF16">
            <v>1</v>
          </cell>
          <cell r="BG16">
            <v>12000</v>
          </cell>
          <cell r="BH16">
            <v>29258</v>
          </cell>
          <cell r="BI16">
            <v>14629</v>
          </cell>
          <cell r="BJ16">
            <v>468</v>
          </cell>
          <cell r="BK16">
            <v>351</v>
          </cell>
          <cell r="BL16">
            <v>234</v>
          </cell>
          <cell r="BM16">
            <v>263</v>
          </cell>
          <cell r="BN16">
            <v>234</v>
          </cell>
          <cell r="BO16">
            <v>222</v>
          </cell>
          <cell r="BP16">
            <v>211</v>
          </cell>
          <cell r="BQ16">
            <v>193</v>
          </cell>
          <cell r="BR16">
            <v>176</v>
          </cell>
          <cell r="BS16">
            <v>0.15</v>
          </cell>
          <cell r="BT16">
            <v>0.2</v>
          </cell>
          <cell r="BU16">
            <v>0.3</v>
          </cell>
          <cell r="BV16">
            <v>0.3</v>
          </cell>
          <cell r="BW16">
            <v>0.25</v>
          </cell>
          <cell r="BX16">
            <v>0.25</v>
          </cell>
          <cell r="BY16">
            <v>0.25</v>
          </cell>
          <cell r="BZ16">
            <v>0.2</v>
          </cell>
          <cell r="CA16">
            <v>0.2</v>
          </cell>
          <cell r="CB16">
            <v>2341</v>
          </cell>
          <cell r="CC16">
            <v>14629</v>
          </cell>
          <cell r="CD16">
            <v>29258</v>
          </cell>
          <cell r="CE16">
            <v>35000</v>
          </cell>
          <cell r="CF16">
            <v>30000</v>
          </cell>
          <cell r="CG16">
            <v>24000</v>
          </cell>
          <cell r="CH16">
            <v>24000</v>
          </cell>
          <cell r="CI16">
            <v>24000</v>
          </cell>
          <cell r="CJ16">
            <v>24000</v>
          </cell>
          <cell r="CK16">
            <v>3000</v>
          </cell>
          <cell r="CL16">
            <v>2000</v>
          </cell>
          <cell r="CM16">
            <v>1000</v>
          </cell>
          <cell r="CN16">
            <v>82000</v>
          </cell>
          <cell r="CO16">
            <v>146000</v>
          </cell>
          <cell r="CP16">
            <v>205000</v>
          </cell>
          <cell r="CQ16">
            <v>32000</v>
          </cell>
          <cell r="CR16">
            <v>23000</v>
          </cell>
          <cell r="CS16">
            <v>15000</v>
          </cell>
          <cell r="CT16">
            <v>240000</v>
          </cell>
          <cell r="CU16">
            <v>47000</v>
          </cell>
          <cell r="CV16">
            <v>52000</v>
          </cell>
          <cell r="CW16">
            <v>872</v>
          </cell>
          <cell r="CX16">
            <v>22000</v>
          </cell>
          <cell r="CY16">
            <v>4067</v>
          </cell>
          <cell r="CZ16">
            <v>2897</v>
          </cell>
          <cell r="DA16">
            <v>1141</v>
          </cell>
          <cell r="DB16">
            <v>404</v>
          </cell>
          <cell r="DC16">
            <v>1463</v>
          </cell>
          <cell r="DD16">
            <v>1755</v>
          </cell>
          <cell r="DE16">
            <v>0.5</v>
          </cell>
          <cell r="DF16">
            <v>0.5</v>
          </cell>
          <cell r="DG16">
            <v>2.5</v>
          </cell>
          <cell r="DH16">
            <v>5.8520000000000003</v>
          </cell>
        </row>
        <row r="17">
          <cell r="A17">
            <v>14</v>
          </cell>
          <cell r="B17" t="str">
            <v>Norway (NOK)</v>
          </cell>
          <cell r="C17">
            <v>33000</v>
          </cell>
          <cell r="D17">
            <v>0.5</v>
          </cell>
          <cell r="E17">
            <v>0.5</v>
          </cell>
          <cell r="F17">
            <v>0.4</v>
          </cell>
          <cell r="G17">
            <v>0.4</v>
          </cell>
          <cell r="H17">
            <v>0.4</v>
          </cell>
          <cell r="I17">
            <v>0.4</v>
          </cell>
          <cell r="J17">
            <v>0.4</v>
          </cell>
          <cell r="K17">
            <v>0.2</v>
          </cell>
          <cell r="L17">
            <v>0.15</v>
          </cell>
          <cell r="M17">
            <v>9000</v>
          </cell>
          <cell r="N17">
            <v>1800</v>
          </cell>
          <cell r="O17">
            <v>1300</v>
          </cell>
          <cell r="P17">
            <v>900</v>
          </cell>
          <cell r="Q17">
            <v>26000</v>
          </cell>
          <cell r="R17">
            <v>26000</v>
          </cell>
          <cell r="S17">
            <v>53000</v>
          </cell>
          <cell r="T17">
            <v>26000</v>
          </cell>
          <cell r="U17">
            <v>18000</v>
          </cell>
          <cell r="V17">
            <v>18000</v>
          </cell>
          <cell r="W17">
            <v>18000</v>
          </cell>
          <cell r="X17">
            <v>18000</v>
          </cell>
          <cell r="Y17">
            <v>18000</v>
          </cell>
          <cell r="Z17">
            <v>18000</v>
          </cell>
          <cell r="AA17">
            <v>18000</v>
          </cell>
          <cell r="AB17">
            <v>9000</v>
          </cell>
          <cell r="AC17">
            <v>9000</v>
          </cell>
          <cell r="AD17">
            <v>9000</v>
          </cell>
          <cell r="AE17">
            <v>9000</v>
          </cell>
          <cell r="AF17">
            <v>9000</v>
          </cell>
          <cell r="AG17">
            <v>132000</v>
          </cell>
          <cell r="AH17">
            <v>44000</v>
          </cell>
          <cell r="AI17">
            <v>2192000</v>
          </cell>
          <cell r="AJ17">
            <v>219000</v>
          </cell>
          <cell r="AK17">
            <v>3.5</v>
          </cell>
          <cell r="AL17">
            <v>2</v>
          </cell>
          <cell r="AM17">
            <v>2</v>
          </cell>
          <cell r="AN17">
            <v>1</v>
          </cell>
          <cell r="AO17">
            <v>18000</v>
          </cell>
          <cell r="AP17">
            <v>9000</v>
          </cell>
          <cell r="AQ17">
            <v>10000</v>
          </cell>
          <cell r="AR17">
            <v>246000</v>
          </cell>
          <cell r="AS17">
            <v>10000</v>
          </cell>
          <cell r="AT17">
            <v>246000</v>
          </cell>
          <cell r="AU17">
            <v>43840</v>
          </cell>
          <cell r="AV17">
            <v>39456</v>
          </cell>
          <cell r="AW17">
            <v>35072</v>
          </cell>
          <cell r="AX17">
            <v>30688</v>
          </cell>
          <cell r="AY17">
            <v>26304</v>
          </cell>
          <cell r="AZ17">
            <v>21920</v>
          </cell>
          <cell r="BA17">
            <v>19728</v>
          </cell>
          <cell r="BB17">
            <v>17536</v>
          </cell>
          <cell r="BC17">
            <v>14906</v>
          </cell>
          <cell r="BD17">
            <v>14029</v>
          </cell>
          <cell r="BE17" t="str">
            <v>negotiable</v>
          </cell>
          <cell r="BF17">
            <v>1</v>
          </cell>
          <cell r="BG17">
            <v>18000</v>
          </cell>
          <cell r="BH17">
            <v>43840</v>
          </cell>
          <cell r="BI17">
            <v>21920</v>
          </cell>
          <cell r="BJ17">
            <v>701</v>
          </cell>
          <cell r="BK17">
            <v>526</v>
          </cell>
          <cell r="BL17">
            <v>351</v>
          </cell>
          <cell r="BM17">
            <v>395</v>
          </cell>
          <cell r="BN17">
            <v>351</v>
          </cell>
          <cell r="BO17">
            <v>333</v>
          </cell>
          <cell r="BP17">
            <v>316</v>
          </cell>
          <cell r="BQ17">
            <v>289</v>
          </cell>
          <cell r="BR17">
            <v>263</v>
          </cell>
          <cell r="BS17">
            <v>0.15</v>
          </cell>
          <cell r="BT17">
            <v>0.2</v>
          </cell>
          <cell r="BU17">
            <v>0.3</v>
          </cell>
          <cell r="BV17">
            <v>0.3</v>
          </cell>
          <cell r="BW17">
            <v>0.25</v>
          </cell>
          <cell r="BX17">
            <v>0.25</v>
          </cell>
          <cell r="BY17">
            <v>0.25</v>
          </cell>
          <cell r="BZ17">
            <v>0.2</v>
          </cell>
          <cell r="CA17">
            <v>0.2</v>
          </cell>
          <cell r="CB17">
            <v>3507</v>
          </cell>
          <cell r="CC17">
            <v>21920</v>
          </cell>
          <cell r="CD17">
            <v>43840</v>
          </cell>
          <cell r="CE17">
            <v>52000</v>
          </cell>
          <cell r="CF17">
            <v>46000</v>
          </cell>
          <cell r="CG17">
            <v>36000</v>
          </cell>
          <cell r="CH17">
            <v>36000</v>
          </cell>
          <cell r="CI17">
            <v>36000</v>
          </cell>
          <cell r="CJ17">
            <v>36000</v>
          </cell>
          <cell r="CK17">
            <v>5000</v>
          </cell>
          <cell r="CL17">
            <v>4000</v>
          </cell>
          <cell r="CM17">
            <v>2000</v>
          </cell>
          <cell r="CN17">
            <v>123000</v>
          </cell>
          <cell r="CO17">
            <v>219000</v>
          </cell>
          <cell r="CP17">
            <v>307000</v>
          </cell>
          <cell r="CQ17">
            <v>48000</v>
          </cell>
          <cell r="CR17">
            <v>35000</v>
          </cell>
          <cell r="CS17">
            <v>22000</v>
          </cell>
          <cell r="CT17">
            <v>359000</v>
          </cell>
          <cell r="CU17">
            <v>70000</v>
          </cell>
          <cell r="CV17">
            <v>78000</v>
          </cell>
          <cell r="CW17">
            <v>1306</v>
          </cell>
          <cell r="CX17">
            <v>33000</v>
          </cell>
          <cell r="CY17">
            <v>6094</v>
          </cell>
          <cell r="CZ17">
            <v>4340</v>
          </cell>
          <cell r="DA17">
            <v>1710</v>
          </cell>
          <cell r="DB17">
            <v>605</v>
          </cell>
          <cell r="DC17">
            <v>2192</v>
          </cell>
          <cell r="DD17">
            <v>2630</v>
          </cell>
          <cell r="DE17">
            <v>0.5</v>
          </cell>
          <cell r="DF17">
            <v>0.5</v>
          </cell>
          <cell r="DG17">
            <v>2.5</v>
          </cell>
          <cell r="DH17">
            <v>8.7680000000000007</v>
          </cell>
        </row>
        <row r="18">
          <cell r="A18">
            <v>15</v>
          </cell>
          <cell r="B18" t="str">
            <v>Belgium (BFR)</v>
          </cell>
          <cell r="C18">
            <v>149000</v>
          </cell>
          <cell r="D18">
            <v>0.5</v>
          </cell>
          <cell r="E18">
            <v>0.5</v>
          </cell>
          <cell r="F18">
            <v>0.4</v>
          </cell>
          <cell r="G18">
            <v>0.4</v>
          </cell>
          <cell r="H18">
            <v>0.4</v>
          </cell>
          <cell r="I18">
            <v>0.4</v>
          </cell>
          <cell r="J18">
            <v>0.4</v>
          </cell>
          <cell r="K18">
            <v>0.2</v>
          </cell>
          <cell r="L18">
            <v>0.15</v>
          </cell>
          <cell r="M18">
            <v>40000</v>
          </cell>
          <cell r="N18">
            <v>8000</v>
          </cell>
          <cell r="O18">
            <v>6000</v>
          </cell>
          <cell r="P18">
            <v>4000</v>
          </cell>
          <cell r="Q18">
            <v>119000</v>
          </cell>
          <cell r="R18">
            <v>119000</v>
          </cell>
          <cell r="S18">
            <v>238000</v>
          </cell>
          <cell r="T18">
            <v>119000</v>
          </cell>
          <cell r="U18">
            <v>79000</v>
          </cell>
          <cell r="V18">
            <v>79000</v>
          </cell>
          <cell r="W18">
            <v>79000</v>
          </cell>
          <cell r="X18">
            <v>79000</v>
          </cell>
          <cell r="Y18">
            <v>79000</v>
          </cell>
          <cell r="Z18">
            <v>79000</v>
          </cell>
          <cell r="AA18">
            <v>79000</v>
          </cell>
          <cell r="AB18">
            <v>40000</v>
          </cell>
          <cell r="AC18">
            <v>40000</v>
          </cell>
          <cell r="AD18">
            <v>40000</v>
          </cell>
          <cell r="AE18">
            <v>40000</v>
          </cell>
          <cell r="AF18">
            <v>40000</v>
          </cell>
          <cell r="AG18">
            <v>596000</v>
          </cell>
          <cell r="AH18">
            <v>199000</v>
          </cell>
          <cell r="AI18">
            <v>9925000</v>
          </cell>
          <cell r="AJ18">
            <v>993000</v>
          </cell>
          <cell r="AK18">
            <v>3.5</v>
          </cell>
          <cell r="AL18">
            <v>2</v>
          </cell>
          <cell r="AM18">
            <v>2</v>
          </cell>
          <cell r="AN18">
            <v>1</v>
          </cell>
          <cell r="AO18">
            <v>79000</v>
          </cell>
          <cell r="AP18">
            <v>40000</v>
          </cell>
          <cell r="AQ18">
            <v>47000</v>
          </cell>
          <cell r="AR18">
            <v>1112000</v>
          </cell>
          <cell r="AS18">
            <v>47000</v>
          </cell>
          <cell r="AT18">
            <v>1112000</v>
          </cell>
          <cell r="AU18">
            <v>198506</v>
          </cell>
          <cell r="AV18">
            <v>178655</v>
          </cell>
          <cell r="AW18">
            <v>158805</v>
          </cell>
          <cell r="AX18">
            <v>138954</v>
          </cell>
          <cell r="AY18">
            <v>119104</v>
          </cell>
          <cell r="AZ18">
            <v>99253</v>
          </cell>
          <cell r="BA18">
            <v>89328</v>
          </cell>
          <cell r="BB18">
            <v>79402</v>
          </cell>
          <cell r="BC18">
            <v>67492</v>
          </cell>
          <cell r="BD18">
            <v>63522</v>
          </cell>
          <cell r="BE18" t="str">
            <v>negotiable</v>
          </cell>
          <cell r="BF18">
            <v>1</v>
          </cell>
          <cell r="BG18">
            <v>79000</v>
          </cell>
          <cell r="BH18">
            <v>198506</v>
          </cell>
          <cell r="BI18">
            <v>99253</v>
          </cell>
          <cell r="BJ18">
            <v>3176</v>
          </cell>
          <cell r="BK18">
            <v>2382</v>
          </cell>
          <cell r="BL18">
            <v>1588</v>
          </cell>
          <cell r="BM18">
            <v>1787</v>
          </cell>
          <cell r="BN18">
            <v>1588</v>
          </cell>
          <cell r="BO18">
            <v>1509</v>
          </cell>
          <cell r="BP18">
            <v>1429</v>
          </cell>
          <cell r="BQ18">
            <v>1310</v>
          </cell>
          <cell r="BR18">
            <v>1191</v>
          </cell>
          <cell r="BS18">
            <v>0.15</v>
          </cell>
          <cell r="BT18">
            <v>0.2</v>
          </cell>
          <cell r="BU18">
            <v>0.3</v>
          </cell>
          <cell r="BV18">
            <v>0.3</v>
          </cell>
          <cell r="BW18">
            <v>0.25</v>
          </cell>
          <cell r="BX18">
            <v>0.25</v>
          </cell>
          <cell r="BY18">
            <v>0.25</v>
          </cell>
          <cell r="BZ18">
            <v>0.2</v>
          </cell>
          <cell r="CA18">
            <v>0.2</v>
          </cell>
          <cell r="CB18">
            <v>15880</v>
          </cell>
          <cell r="CC18">
            <v>99253</v>
          </cell>
          <cell r="CD18">
            <v>198506</v>
          </cell>
          <cell r="CE18">
            <v>234000</v>
          </cell>
          <cell r="CF18">
            <v>206000</v>
          </cell>
          <cell r="CG18">
            <v>163000</v>
          </cell>
          <cell r="CH18">
            <v>163000</v>
          </cell>
          <cell r="CI18">
            <v>163000</v>
          </cell>
          <cell r="CJ18">
            <v>163000</v>
          </cell>
          <cell r="CK18">
            <v>22000</v>
          </cell>
          <cell r="CL18">
            <v>16000</v>
          </cell>
          <cell r="CM18">
            <v>10000</v>
          </cell>
          <cell r="CN18">
            <v>556000</v>
          </cell>
          <cell r="CO18">
            <v>993000</v>
          </cell>
          <cell r="CP18">
            <v>1390000</v>
          </cell>
          <cell r="CQ18">
            <v>218000</v>
          </cell>
          <cell r="CR18">
            <v>159000</v>
          </cell>
          <cell r="CS18">
            <v>99000</v>
          </cell>
          <cell r="CT18">
            <v>1628000</v>
          </cell>
          <cell r="CU18">
            <v>318000</v>
          </cell>
          <cell r="CV18">
            <v>353000</v>
          </cell>
          <cell r="CW18">
            <v>5915</v>
          </cell>
          <cell r="CX18">
            <v>149000</v>
          </cell>
          <cell r="CY18">
            <v>27592</v>
          </cell>
          <cell r="CZ18">
            <v>19652</v>
          </cell>
          <cell r="DA18">
            <v>7742</v>
          </cell>
          <cell r="DB18">
            <v>2739</v>
          </cell>
          <cell r="DC18">
            <v>9925</v>
          </cell>
          <cell r="DD18">
            <v>11910</v>
          </cell>
          <cell r="DE18">
            <v>0.5</v>
          </cell>
          <cell r="DF18">
            <v>0.5</v>
          </cell>
          <cell r="DG18">
            <v>2.5</v>
          </cell>
          <cell r="DH18">
            <v>39.701000000000001</v>
          </cell>
        </row>
        <row r="19">
          <cell r="A19">
            <v>16</v>
          </cell>
          <cell r="B19" t="str">
            <v>Italy (Lire)</v>
          </cell>
          <cell r="C19">
            <v>7146000</v>
          </cell>
          <cell r="D19">
            <v>0.5</v>
          </cell>
          <cell r="E19">
            <v>0.5</v>
          </cell>
          <cell r="F19">
            <v>0.4</v>
          </cell>
          <cell r="G19">
            <v>0.4</v>
          </cell>
          <cell r="H19">
            <v>0.4</v>
          </cell>
          <cell r="I19">
            <v>0.4</v>
          </cell>
          <cell r="J19">
            <v>0.4</v>
          </cell>
          <cell r="K19">
            <v>0.2</v>
          </cell>
          <cell r="L19">
            <v>0.15</v>
          </cell>
          <cell r="M19">
            <v>1906000</v>
          </cell>
          <cell r="Q19">
            <v>5717000</v>
          </cell>
          <cell r="R19">
            <v>5717000</v>
          </cell>
          <cell r="S19">
            <v>11434000</v>
          </cell>
          <cell r="T19">
            <v>5717000</v>
          </cell>
          <cell r="U19">
            <v>3811000</v>
          </cell>
          <cell r="V19">
            <v>3811000</v>
          </cell>
          <cell r="W19">
            <v>3811000</v>
          </cell>
          <cell r="X19">
            <v>3811000</v>
          </cell>
          <cell r="Y19">
            <v>3811000</v>
          </cell>
          <cell r="Z19">
            <v>3811000</v>
          </cell>
          <cell r="AA19">
            <v>3811000</v>
          </cell>
          <cell r="AB19">
            <v>1906000</v>
          </cell>
          <cell r="AC19">
            <v>1906000</v>
          </cell>
          <cell r="AD19">
            <v>1906000</v>
          </cell>
          <cell r="AE19">
            <v>1906000</v>
          </cell>
          <cell r="AF19">
            <v>1906000</v>
          </cell>
          <cell r="AG19">
            <v>28584000</v>
          </cell>
          <cell r="AH19">
            <v>9528000</v>
          </cell>
          <cell r="AI19">
            <v>476405000</v>
          </cell>
          <cell r="AJ19">
            <v>47640000</v>
          </cell>
          <cell r="AK19">
            <v>3.5</v>
          </cell>
          <cell r="AL19">
            <v>2</v>
          </cell>
          <cell r="AM19">
            <v>2</v>
          </cell>
          <cell r="AN19">
            <v>1</v>
          </cell>
          <cell r="AO19">
            <v>3811000</v>
          </cell>
          <cell r="AP19">
            <v>1906000</v>
          </cell>
          <cell r="AQ19">
            <v>2249000</v>
          </cell>
          <cell r="AR19">
            <v>53357000</v>
          </cell>
          <cell r="AS19">
            <v>2249000</v>
          </cell>
          <cell r="AT19">
            <v>53357000</v>
          </cell>
          <cell r="AU19">
            <v>9528095</v>
          </cell>
          <cell r="AV19">
            <v>8575286</v>
          </cell>
          <cell r="AW19">
            <v>7622476</v>
          </cell>
          <cell r="AX19">
            <v>6669667</v>
          </cell>
          <cell r="AY19">
            <v>5716857</v>
          </cell>
          <cell r="AZ19">
            <v>4764048</v>
          </cell>
          <cell r="BA19">
            <v>4287643</v>
          </cell>
          <cell r="BB19">
            <v>3811238</v>
          </cell>
          <cell r="BC19">
            <v>3239552</v>
          </cell>
          <cell r="BD19">
            <v>3048990</v>
          </cell>
          <cell r="BE19" t="str">
            <v>negotiable</v>
          </cell>
          <cell r="BF19">
            <v>1</v>
          </cell>
          <cell r="BG19">
            <v>3811000</v>
          </cell>
          <cell r="BH19">
            <v>9528095</v>
          </cell>
          <cell r="BI19">
            <v>4764048</v>
          </cell>
          <cell r="BJ19">
            <v>152450</v>
          </cell>
          <cell r="BK19">
            <v>114337</v>
          </cell>
          <cell r="BL19">
            <v>76225</v>
          </cell>
          <cell r="BM19">
            <v>85753</v>
          </cell>
          <cell r="BN19">
            <v>76225</v>
          </cell>
          <cell r="BO19">
            <v>72414</v>
          </cell>
          <cell r="BP19">
            <v>68602</v>
          </cell>
          <cell r="BQ19">
            <v>62885</v>
          </cell>
          <cell r="BR19">
            <v>57169</v>
          </cell>
          <cell r="BS19">
            <v>0.15</v>
          </cell>
          <cell r="BT19">
            <v>0.2</v>
          </cell>
          <cell r="BU19">
            <v>0.3</v>
          </cell>
          <cell r="BV19">
            <v>0.3</v>
          </cell>
          <cell r="BW19">
            <v>0.25</v>
          </cell>
          <cell r="BX19">
            <v>0.25</v>
          </cell>
          <cell r="BY19">
            <v>0.25</v>
          </cell>
          <cell r="BZ19">
            <v>0.2</v>
          </cell>
          <cell r="CA19">
            <v>0.2</v>
          </cell>
          <cell r="CB19">
            <v>762248</v>
          </cell>
          <cell r="CC19">
            <v>4764048</v>
          </cell>
          <cell r="CD19">
            <v>9528095</v>
          </cell>
          <cell r="CE19">
            <v>11243000</v>
          </cell>
          <cell r="CF19">
            <v>9909000</v>
          </cell>
          <cell r="CG19">
            <v>7813000</v>
          </cell>
          <cell r="CH19">
            <v>7813000</v>
          </cell>
          <cell r="CI19">
            <v>7813000</v>
          </cell>
          <cell r="CJ19">
            <v>7813000</v>
          </cell>
          <cell r="CK19">
            <v>1048000</v>
          </cell>
          <cell r="CL19">
            <v>762000</v>
          </cell>
          <cell r="CM19">
            <v>476000</v>
          </cell>
          <cell r="CN19">
            <v>26679000</v>
          </cell>
          <cell r="CO19">
            <v>47640000</v>
          </cell>
          <cell r="CP19">
            <v>66697000</v>
          </cell>
          <cell r="CQ19">
            <v>10481000</v>
          </cell>
          <cell r="CR19">
            <v>7622000</v>
          </cell>
          <cell r="CS19">
            <v>4764000</v>
          </cell>
          <cell r="CT19">
            <v>78130000</v>
          </cell>
          <cell r="CU19">
            <v>15245000</v>
          </cell>
          <cell r="CV19">
            <v>16960000</v>
          </cell>
          <cell r="CW19">
            <v>283937</v>
          </cell>
          <cell r="CX19">
            <v>7146000</v>
          </cell>
          <cell r="CY19">
            <v>1324405</v>
          </cell>
          <cell r="CZ19">
            <v>943281</v>
          </cell>
          <cell r="DA19">
            <v>371596</v>
          </cell>
          <cell r="DB19">
            <v>131488</v>
          </cell>
          <cell r="DC19">
            <v>476405</v>
          </cell>
          <cell r="DD19">
            <v>571686</v>
          </cell>
          <cell r="DE19">
            <v>0.5</v>
          </cell>
          <cell r="DF19">
            <v>0.5</v>
          </cell>
          <cell r="DG19">
            <v>2.5</v>
          </cell>
          <cell r="DH19">
            <v>1905.6189999999999</v>
          </cell>
        </row>
        <row r="20">
          <cell r="A20">
            <v>17</v>
          </cell>
          <cell r="B20" t="str">
            <v>Asia Pacific US$</v>
          </cell>
          <cell r="C20">
            <v>5250</v>
          </cell>
          <cell r="D20">
            <v>0.5</v>
          </cell>
          <cell r="E20">
            <v>0.5</v>
          </cell>
          <cell r="F20">
            <v>0.4</v>
          </cell>
          <cell r="G20">
            <v>0.4</v>
          </cell>
          <cell r="H20">
            <v>0.4</v>
          </cell>
          <cell r="I20">
            <v>0.4</v>
          </cell>
          <cell r="J20">
            <v>0.4</v>
          </cell>
          <cell r="K20">
            <v>0.2</v>
          </cell>
          <cell r="L20">
            <v>0.15</v>
          </cell>
          <cell r="M20">
            <v>1400</v>
          </cell>
          <cell r="N20">
            <v>280</v>
          </cell>
          <cell r="O20">
            <v>210</v>
          </cell>
          <cell r="P20">
            <v>140</v>
          </cell>
          <cell r="Q20">
            <v>4200</v>
          </cell>
          <cell r="R20">
            <v>4200</v>
          </cell>
          <cell r="S20">
            <v>8400</v>
          </cell>
          <cell r="T20">
            <v>4200</v>
          </cell>
          <cell r="U20">
            <v>2800</v>
          </cell>
          <cell r="V20">
            <v>2800</v>
          </cell>
          <cell r="W20">
            <v>2800</v>
          </cell>
          <cell r="X20">
            <v>2800</v>
          </cell>
          <cell r="Y20">
            <v>2800</v>
          </cell>
          <cell r="Z20">
            <v>2800</v>
          </cell>
          <cell r="AA20">
            <v>2800</v>
          </cell>
          <cell r="AB20">
            <v>1400</v>
          </cell>
          <cell r="AC20">
            <v>1400</v>
          </cell>
          <cell r="AD20">
            <v>1400</v>
          </cell>
          <cell r="AE20">
            <v>1400</v>
          </cell>
          <cell r="AF20">
            <v>1400</v>
          </cell>
          <cell r="AG20">
            <v>21000</v>
          </cell>
          <cell r="AH20">
            <v>7000</v>
          </cell>
          <cell r="AI20">
            <v>350000</v>
          </cell>
          <cell r="AJ20">
            <v>35000</v>
          </cell>
          <cell r="AK20">
            <v>3.5</v>
          </cell>
          <cell r="AL20">
            <v>2</v>
          </cell>
          <cell r="AM20">
            <v>2</v>
          </cell>
          <cell r="AN20">
            <v>1</v>
          </cell>
          <cell r="AO20">
            <v>2800</v>
          </cell>
          <cell r="AP20">
            <v>1400</v>
          </cell>
          <cell r="AQ20">
            <v>1652</v>
          </cell>
          <cell r="AR20">
            <v>39200</v>
          </cell>
          <cell r="AS20">
            <v>1652</v>
          </cell>
          <cell r="AT20">
            <v>39200</v>
          </cell>
          <cell r="AU20">
            <v>7000</v>
          </cell>
          <cell r="AV20">
            <v>6300</v>
          </cell>
          <cell r="AW20">
            <v>5600</v>
          </cell>
          <cell r="AX20">
            <v>4900</v>
          </cell>
          <cell r="AY20">
            <v>4200</v>
          </cell>
          <cell r="AZ20">
            <v>3500</v>
          </cell>
          <cell r="BA20">
            <v>3150</v>
          </cell>
          <cell r="BB20">
            <v>2800</v>
          </cell>
          <cell r="BC20">
            <v>2380</v>
          </cell>
          <cell r="BD20">
            <v>2240</v>
          </cell>
          <cell r="BE20" t="str">
            <v>negotiable</v>
          </cell>
          <cell r="BF20">
            <v>1</v>
          </cell>
          <cell r="BG20">
            <v>2800</v>
          </cell>
          <cell r="BH20">
            <v>7000</v>
          </cell>
          <cell r="BI20">
            <v>3500</v>
          </cell>
          <cell r="BJ20">
            <v>112</v>
          </cell>
          <cell r="BK20">
            <v>84</v>
          </cell>
          <cell r="BL20">
            <v>56</v>
          </cell>
          <cell r="BM20">
            <v>63</v>
          </cell>
          <cell r="BN20">
            <v>56</v>
          </cell>
          <cell r="BO20">
            <v>53</v>
          </cell>
          <cell r="BP20">
            <v>50</v>
          </cell>
          <cell r="BQ20">
            <v>46</v>
          </cell>
          <cell r="BR20">
            <v>42</v>
          </cell>
          <cell r="BS20">
            <v>0.15</v>
          </cell>
          <cell r="BT20">
            <v>0.2</v>
          </cell>
          <cell r="BU20">
            <v>0.3</v>
          </cell>
          <cell r="BV20">
            <v>0.3</v>
          </cell>
          <cell r="BW20">
            <v>0.25</v>
          </cell>
          <cell r="BX20">
            <v>0.25</v>
          </cell>
          <cell r="BY20">
            <v>0.25</v>
          </cell>
          <cell r="BZ20">
            <v>0.2</v>
          </cell>
          <cell r="CA20">
            <v>0.2</v>
          </cell>
          <cell r="CB20">
            <v>560</v>
          </cell>
          <cell r="CC20">
            <v>3500</v>
          </cell>
          <cell r="CD20">
            <v>7000</v>
          </cell>
          <cell r="CE20">
            <v>8260</v>
          </cell>
          <cell r="CF20">
            <v>7280</v>
          </cell>
          <cell r="CG20">
            <v>5740</v>
          </cell>
          <cell r="CH20">
            <v>5740</v>
          </cell>
          <cell r="CI20">
            <v>5740</v>
          </cell>
          <cell r="CJ20">
            <v>5740</v>
          </cell>
          <cell r="CK20">
            <v>770</v>
          </cell>
          <cell r="CL20">
            <v>560</v>
          </cell>
          <cell r="CM20">
            <v>350</v>
          </cell>
          <cell r="CN20">
            <v>19600</v>
          </cell>
          <cell r="CO20">
            <v>35000</v>
          </cell>
          <cell r="CP20">
            <v>49000</v>
          </cell>
          <cell r="CQ20">
            <v>7700</v>
          </cell>
          <cell r="CR20">
            <v>5600</v>
          </cell>
          <cell r="CS20">
            <v>3500</v>
          </cell>
          <cell r="CT20">
            <v>57400</v>
          </cell>
          <cell r="CU20">
            <v>11200</v>
          </cell>
          <cell r="CV20">
            <v>12460</v>
          </cell>
          <cell r="CW20">
            <v>209</v>
          </cell>
          <cell r="CX20">
            <v>5250</v>
          </cell>
          <cell r="CY20">
            <v>973</v>
          </cell>
          <cell r="CZ20">
            <v>693</v>
          </cell>
          <cell r="DA20">
            <v>273</v>
          </cell>
          <cell r="DB20">
            <v>97</v>
          </cell>
          <cell r="DC20">
            <v>350</v>
          </cell>
          <cell r="DD20">
            <v>420</v>
          </cell>
          <cell r="DE20">
            <v>0.5</v>
          </cell>
          <cell r="DF20">
            <v>0.5</v>
          </cell>
          <cell r="DG20">
            <v>2.5</v>
          </cell>
          <cell r="DH20">
            <v>1.4</v>
          </cell>
        </row>
        <row r="21">
          <cell r="A21">
            <v>18</v>
          </cell>
          <cell r="B21" t="str">
            <v>Japan (USD$)</v>
          </cell>
          <cell r="C21">
            <v>5250</v>
          </cell>
          <cell r="D21">
            <v>0.5</v>
          </cell>
          <cell r="E21">
            <v>0.5</v>
          </cell>
          <cell r="F21">
            <v>0.4</v>
          </cell>
          <cell r="G21">
            <v>0.4</v>
          </cell>
          <cell r="H21">
            <v>0.4</v>
          </cell>
          <cell r="I21">
            <v>0.4</v>
          </cell>
          <cell r="J21">
            <v>0.4</v>
          </cell>
          <cell r="K21">
            <v>0.2</v>
          </cell>
          <cell r="L21">
            <v>0.15</v>
          </cell>
          <cell r="M21">
            <v>1400</v>
          </cell>
          <cell r="N21">
            <v>280</v>
          </cell>
          <cell r="O21">
            <v>210</v>
          </cell>
          <cell r="P21">
            <v>140</v>
          </cell>
          <cell r="Q21">
            <v>4200</v>
          </cell>
          <cell r="R21">
            <v>4200</v>
          </cell>
          <cell r="S21">
            <v>8400</v>
          </cell>
          <cell r="T21">
            <v>4200</v>
          </cell>
          <cell r="U21">
            <v>2800</v>
          </cell>
          <cell r="V21">
            <v>2800</v>
          </cell>
          <cell r="W21">
            <v>2800</v>
          </cell>
          <cell r="X21">
            <v>2800</v>
          </cell>
          <cell r="Y21">
            <v>2800</v>
          </cell>
          <cell r="Z21">
            <v>2800</v>
          </cell>
          <cell r="AA21">
            <v>2800</v>
          </cell>
          <cell r="AB21">
            <v>1400</v>
          </cell>
          <cell r="AC21">
            <v>1400</v>
          </cell>
          <cell r="AD21">
            <v>1400</v>
          </cell>
          <cell r="AE21">
            <v>1400</v>
          </cell>
          <cell r="AF21">
            <v>1400</v>
          </cell>
          <cell r="AG21">
            <v>21000</v>
          </cell>
          <cell r="AH21">
            <v>7000</v>
          </cell>
          <cell r="AI21">
            <v>350000</v>
          </cell>
          <cell r="AJ21">
            <v>35000</v>
          </cell>
          <cell r="AK21">
            <v>3.5</v>
          </cell>
          <cell r="AL21">
            <v>2</v>
          </cell>
          <cell r="AM21">
            <v>2</v>
          </cell>
          <cell r="AN21">
            <v>1</v>
          </cell>
          <cell r="AO21">
            <v>2800</v>
          </cell>
          <cell r="AP21">
            <v>1400</v>
          </cell>
          <cell r="AQ21">
            <v>1652</v>
          </cell>
          <cell r="AR21">
            <v>39200</v>
          </cell>
          <cell r="AS21">
            <v>1652</v>
          </cell>
          <cell r="AT21">
            <v>39200</v>
          </cell>
          <cell r="AU21">
            <v>7000</v>
          </cell>
          <cell r="AV21">
            <v>6300</v>
          </cell>
          <cell r="AW21">
            <v>5600</v>
          </cell>
          <cell r="AX21">
            <v>4900</v>
          </cell>
          <cell r="AY21">
            <v>4200</v>
          </cell>
          <cell r="AZ21">
            <v>3500</v>
          </cell>
          <cell r="BA21">
            <v>3150</v>
          </cell>
          <cell r="BB21">
            <v>2800</v>
          </cell>
          <cell r="BC21">
            <v>2380</v>
          </cell>
          <cell r="BD21">
            <v>2240</v>
          </cell>
          <cell r="BE21" t="str">
            <v>negotiable</v>
          </cell>
          <cell r="BF21">
            <v>1</v>
          </cell>
          <cell r="BG21">
            <v>2800</v>
          </cell>
          <cell r="BH21">
            <v>7000</v>
          </cell>
          <cell r="BI21">
            <v>3500</v>
          </cell>
          <cell r="BJ21">
            <v>112</v>
          </cell>
          <cell r="BK21">
            <v>84</v>
          </cell>
          <cell r="BL21">
            <v>56</v>
          </cell>
          <cell r="BM21">
            <v>63</v>
          </cell>
          <cell r="BN21">
            <v>56</v>
          </cell>
          <cell r="BO21">
            <v>53</v>
          </cell>
          <cell r="BP21">
            <v>50</v>
          </cell>
          <cell r="BQ21">
            <v>46</v>
          </cell>
          <cell r="BR21">
            <v>42</v>
          </cell>
          <cell r="BS21">
            <v>0.15</v>
          </cell>
          <cell r="BT21">
            <v>0.2</v>
          </cell>
          <cell r="BU21">
            <v>0.3</v>
          </cell>
          <cell r="BV21">
            <v>0.3</v>
          </cell>
          <cell r="BW21">
            <v>0.25</v>
          </cell>
          <cell r="BX21">
            <v>0.25</v>
          </cell>
          <cell r="BY21">
            <v>0.25</v>
          </cell>
          <cell r="BZ21">
            <v>0.2</v>
          </cell>
          <cell r="CA21">
            <v>0.2</v>
          </cell>
          <cell r="CB21">
            <v>560</v>
          </cell>
          <cell r="CC21">
            <v>3500</v>
          </cell>
          <cell r="CD21">
            <v>7000</v>
          </cell>
          <cell r="CE21">
            <v>8260</v>
          </cell>
          <cell r="CF21">
            <v>7280</v>
          </cell>
          <cell r="CG21">
            <v>5740</v>
          </cell>
          <cell r="CH21">
            <v>5740</v>
          </cell>
          <cell r="CI21">
            <v>5740</v>
          </cell>
          <cell r="CJ21">
            <v>5740</v>
          </cell>
          <cell r="CK21">
            <v>770</v>
          </cell>
          <cell r="CL21">
            <v>560</v>
          </cell>
          <cell r="CM21">
            <v>350</v>
          </cell>
          <cell r="CN21">
            <v>19600</v>
          </cell>
          <cell r="CO21">
            <v>35000</v>
          </cell>
          <cell r="CP21">
            <v>49000</v>
          </cell>
          <cell r="CQ21">
            <v>7700</v>
          </cell>
          <cell r="CR21">
            <v>5600</v>
          </cell>
          <cell r="CS21">
            <v>3500</v>
          </cell>
          <cell r="CT21">
            <v>57400</v>
          </cell>
          <cell r="CU21">
            <v>11200</v>
          </cell>
          <cell r="CV21">
            <v>12460</v>
          </cell>
          <cell r="CW21">
            <v>209</v>
          </cell>
          <cell r="CX21">
            <v>5250</v>
          </cell>
          <cell r="CY21">
            <v>973</v>
          </cell>
          <cell r="CZ21">
            <v>693</v>
          </cell>
          <cell r="DA21">
            <v>273</v>
          </cell>
          <cell r="DB21">
            <v>97</v>
          </cell>
          <cell r="DC21">
            <v>350</v>
          </cell>
          <cell r="DD21">
            <v>420</v>
          </cell>
          <cell r="DE21">
            <v>0.5</v>
          </cell>
          <cell r="DF21">
            <v>0.5</v>
          </cell>
          <cell r="DG21">
            <v>2.5</v>
          </cell>
          <cell r="DH21">
            <v>1.4</v>
          </cell>
        </row>
        <row r="22">
          <cell r="A22">
            <v>19</v>
          </cell>
          <cell r="B22" t="str">
            <v>Japan (Yen)</v>
          </cell>
          <cell r="C22">
            <v>787500</v>
          </cell>
          <cell r="D22">
            <v>0.5</v>
          </cell>
          <cell r="E22">
            <v>0.5</v>
          </cell>
          <cell r="F22">
            <v>0.4</v>
          </cell>
          <cell r="G22">
            <v>0.4</v>
          </cell>
          <cell r="H22">
            <v>0.4</v>
          </cell>
          <cell r="I22">
            <v>0.4</v>
          </cell>
          <cell r="J22">
            <v>0.4</v>
          </cell>
          <cell r="K22">
            <v>0.2</v>
          </cell>
          <cell r="L22">
            <v>0.15</v>
          </cell>
          <cell r="M22">
            <v>210000</v>
          </cell>
          <cell r="Q22">
            <v>630000</v>
          </cell>
          <cell r="R22">
            <v>630000</v>
          </cell>
          <cell r="S22">
            <v>1260000</v>
          </cell>
          <cell r="T22">
            <v>630000</v>
          </cell>
          <cell r="U22">
            <v>420000</v>
          </cell>
          <cell r="V22">
            <v>420000</v>
          </cell>
          <cell r="W22">
            <v>420000</v>
          </cell>
          <cell r="X22">
            <v>420000</v>
          </cell>
          <cell r="Y22">
            <v>420000</v>
          </cell>
          <cell r="Z22">
            <v>420000</v>
          </cell>
          <cell r="AA22">
            <v>420000</v>
          </cell>
          <cell r="AB22">
            <v>210000</v>
          </cell>
          <cell r="AC22">
            <v>210000</v>
          </cell>
          <cell r="AD22">
            <v>210000</v>
          </cell>
          <cell r="AE22">
            <v>210000</v>
          </cell>
          <cell r="AF22">
            <v>210000</v>
          </cell>
          <cell r="AG22">
            <v>3150000</v>
          </cell>
          <cell r="AH22">
            <v>1050000</v>
          </cell>
          <cell r="AI22">
            <v>52500000</v>
          </cell>
          <cell r="AJ22">
            <v>5250000</v>
          </cell>
          <cell r="AK22">
            <v>3.5</v>
          </cell>
          <cell r="AL22">
            <v>2</v>
          </cell>
          <cell r="AM22">
            <v>2</v>
          </cell>
          <cell r="AN22">
            <v>1</v>
          </cell>
          <cell r="AO22">
            <v>420000</v>
          </cell>
          <cell r="AP22">
            <v>210000</v>
          </cell>
          <cell r="AQ22">
            <v>247800</v>
          </cell>
          <cell r="AR22">
            <v>5880000</v>
          </cell>
          <cell r="AS22">
            <v>247800</v>
          </cell>
          <cell r="AT22">
            <v>5880000</v>
          </cell>
          <cell r="AU22">
            <v>1050000</v>
          </cell>
          <cell r="AV22">
            <v>945000</v>
          </cell>
          <cell r="AW22">
            <v>840000</v>
          </cell>
          <cell r="AX22">
            <v>735000</v>
          </cell>
          <cell r="AY22">
            <v>630000</v>
          </cell>
          <cell r="AZ22">
            <v>525000</v>
          </cell>
          <cell r="BA22">
            <v>472500</v>
          </cell>
          <cell r="BB22">
            <v>420000</v>
          </cell>
          <cell r="BC22">
            <v>357000</v>
          </cell>
          <cell r="BD22">
            <v>336000</v>
          </cell>
          <cell r="BE22" t="str">
            <v>negotiable</v>
          </cell>
          <cell r="BF22">
            <v>1</v>
          </cell>
          <cell r="BG22">
            <v>420000</v>
          </cell>
          <cell r="BH22">
            <v>1050000</v>
          </cell>
          <cell r="BI22">
            <v>525000</v>
          </cell>
          <cell r="BJ22">
            <v>16800</v>
          </cell>
          <cell r="BK22">
            <v>12600</v>
          </cell>
          <cell r="BL22">
            <v>8400</v>
          </cell>
          <cell r="BM22">
            <v>9450</v>
          </cell>
          <cell r="BN22">
            <v>8400</v>
          </cell>
          <cell r="BO22">
            <v>7950</v>
          </cell>
          <cell r="BP22">
            <v>7500</v>
          </cell>
          <cell r="BQ22">
            <v>6900</v>
          </cell>
          <cell r="BR22">
            <v>6300</v>
          </cell>
          <cell r="BS22">
            <v>0.15</v>
          </cell>
          <cell r="BT22">
            <v>0.2</v>
          </cell>
          <cell r="BU22">
            <v>0.3</v>
          </cell>
          <cell r="BV22">
            <v>0.3</v>
          </cell>
          <cell r="BW22">
            <v>0.25</v>
          </cell>
          <cell r="BX22">
            <v>0.25</v>
          </cell>
          <cell r="BY22">
            <v>0.25</v>
          </cell>
          <cell r="BZ22">
            <v>0.2</v>
          </cell>
          <cell r="CA22">
            <v>0.2</v>
          </cell>
          <cell r="CB22">
            <v>84000</v>
          </cell>
          <cell r="CC22">
            <v>525000</v>
          </cell>
          <cell r="CD22">
            <v>1050000</v>
          </cell>
          <cell r="CE22">
            <v>1239000</v>
          </cell>
          <cell r="CF22">
            <v>1092000</v>
          </cell>
          <cell r="CG22">
            <v>861000</v>
          </cell>
          <cell r="CH22">
            <v>861000</v>
          </cell>
          <cell r="CI22">
            <v>861000</v>
          </cell>
          <cell r="CJ22">
            <v>861000</v>
          </cell>
          <cell r="CK22">
            <v>115500</v>
          </cell>
          <cell r="CL22">
            <v>84000</v>
          </cell>
          <cell r="CM22">
            <v>52500</v>
          </cell>
          <cell r="CN22">
            <v>2940000</v>
          </cell>
          <cell r="CO22">
            <v>5250000</v>
          </cell>
          <cell r="CP22">
            <v>7350000</v>
          </cell>
          <cell r="CQ22">
            <v>1155000</v>
          </cell>
          <cell r="CR22">
            <v>840000</v>
          </cell>
          <cell r="CS22">
            <v>525000</v>
          </cell>
          <cell r="CT22">
            <v>8610000</v>
          </cell>
          <cell r="CU22">
            <v>1680000</v>
          </cell>
          <cell r="CV22">
            <v>1869000</v>
          </cell>
          <cell r="CW22">
            <v>31350</v>
          </cell>
          <cell r="CX22">
            <v>787500</v>
          </cell>
          <cell r="CY22">
            <v>145950</v>
          </cell>
          <cell r="CZ22">
            <v>103950</v>
          </cell>
          <cell r="DA22">
            <v>40950</v>
          </cell>
          <cell r="DB22">
            <v>14550</v>
          </cell>
          <cell r="DC22">
            <v>52500</v>
          </cell>
          <cell r="DD22">
            <v>63000</v>
          </cell>
          <cell r="DE22">
            <v>0.5</v>
          </cell>
          <cell r="DF22">
            <v>0.5</v>
          </cell>
          <cell r="DG22">
            <v>2.5</v>
          </cell>
          <cell r="DH22">
            <v>210</v>
          </cell>
        </row>
        <row r="23">
          <cell r="A23">
            <v>20</v>
          </cell>
          <cell r="B23" t="str">
            <v>Latin America NT US$</v>
          </cell>
          <cell r="C23">
            <v>3200</v>
          </cell>
          <cell r="D23">
            <v>0.5</v>
          </cell>
          <cell r="E23">
            <v>0.5</v>
          </cell>
          <cell r="F23">
            <v>0.4</v>
          </cell>
          <cell r="G23">
            <v>0.4</v>
          </cell>
          <cell r="H23">
            <v>0.4</v>
          </cell>
          <cell r="I23">
            <v>0.4</v>
          </cell>
          <cell r="J23">
            <v>0.4</v>
          </cell>
          <cell r="K23">
            <v>0.2</v>
          </cell>
          <cell r="L23">
            <v>0.15</v>
          </cell>
          <cell r="M23">
            <v>1000</v>
          </cell>
          <cell r="N23">
            <v>200</v>
          </cell>
          <cell r="O23">
            <v>150</v>
          </cell>
          <cell r="P23">
            <v>100</v>
          </cell>
          <cell r="Q23">
            <v>3000</v>
          </cell>
          <cell r="R23">
            <v>3000</v>
          </cell>
          <cell r="S23">
            <v>6000</v>
          </cell>
          <cell r="T23">
            <v>3000</v>
          </cell>
          <cell r="U23">
            <v>2000</v>
          </cell>
          <cell r="V23">
            <v>2000</v>
          </cell>
          <cell r="W23">
            <v>2000</v>
          </cell>
          <cell r="X23">
            <v>2000</v>
          </cell>
          <cell r="Y23">
            <v>2000</v>
          </cell>
          <cell r="Z23">
            <v>2000</v>
          </cell>
          <cell r="AA23">
            <v>2000</v>
          </cell>
          <cell r="AB23">
            <v>1000</v>
          </cell>
          <cell r="AC23">
            <v>1000</v>
          </cell>
          <cell r="AD23">
            <v>1000</v>
          </cell>
          <cell r="AE23">
            <v>1000</v>
          </cell>
          <cell r="AF23">
            <v>1000</v>
          </cell>
          <cell r="AG23">
            <v>15000</v>
          </cell>
          <cell r="AH23">
            <v>5000</v>
          </cell>
          <cell r="AI23">
            <v>250000</v>
          </cell>
          <cell r="AJ23">
            <v>25000</v>
          </cell>
          <cell r="AK23">
            <v>3.5</v>
          </cell>
          <cell r="AL23">
            <v>2</v>
          </cell>
          <cell r="AM23">
            <v>2</v>
          </cell>
          <cell r="AN23">
            <v>1</v>
          </cell>
          <cell r="AO23">
            <v>2000</v>
          </cell>
          <cell r="AP23">
            <v>1000</v>
          </cell>
          <cell r="AQ23">
            <v>1180</v>
          </cell>
          <cell r="AR23">
            <v>28000</v>
          </cell>
          <cell r="AS23">
            <v>1180</v>
          </cell>
          <cell r="AT23">
            <v>28000</v>
          </cell>
          <cell r="AU23">
            <v>5000</v>
          </cell>
          <cell r="AV23">
            <v>4500</v>
          </cell>
          <cell r="AW23">
            <v>4000</v>
          </cell>
          <cell r="AX23">
            <v>3500</v>
          </cell>
          <cell r="AY23">
            <v>3000</v>
          </cell>
          <cell r="AZ23">
            <v>2500</v>
          </cell>
          <cell r="BA23">
            <v>2250</v>
          </cell>
          <cell r="BB23">
            <v>2000</v>
          </cell>
          <cell r="BC23">
            <v>1700</v>
          </cell>
          <cell r="BD23">
            <v>1600</v>
          </cell>
          <cell r="BE23" t="str">
            <v>negotiable</v>
          </cell>
          <cell r="BF23">
            <v>1</v>
          </cell>
          <cell r="BG23">
            <v>2000</v>
          </cell>
          <cell r="BH23">
            <v>5000</v>
          </cell>
          <cell r="BI23">
            <v>2500</v>
          </cell>
          <cell r="BJ23">
            <v>80</v>
          </cell>
          <cell r="BK23">
            <v>60</v>
          </cell>
          <cell r="BL23">
            <v>40</v>
          </cell>
          <cell r="BM23">
            <v>45</v>
          </cell>
          <cell r="BN23">
            <v>40</v>
          </cell>
          <cell r="BO23">
            <v>38</v>
          </cell>
          <cell r="BP23">
            <v>36</v>
          </cell>
          <cell r="BQ23">
            <v>33</v>
          </cell>
          <cell r="BR23">
            <v>30</v>
          </cell>
          <cell r="BS23">
            <v>0.15</v>
          </cell>
          <cell r="BT23">
            <v>0.2</v>
          </cell>
          <cell r="BU23">
            <v>0.3</v>
          </cell>
          <cell r="BV23">
            <v>0.3</v>
          </cell>
          <cell r="BW23">
            <v>0.25</v>
          </cell>
          <cell r="BX23">
            <v>0.25</v>
          </cell>
          <cell r="BY23">
            <v>0.25</v>
          </cell>
          <cell r="BZ23">
            <v>0.2</v>
          </cell>
          <cell r="CA23">
            <v>0.2</v>
          </cell>
          <cell r="CB23">
            <v>400</v>
          </cell>
          <cell r="CC23">
            <v>2500</v>
          </cell>
          <cell r="CD23">
            <v>5000</v>
          </cell>
          <cell r="CE23">
            <v>5900</v>
          </cell>
          <cell r="CF23">
            <v>5200</v>
          </cell>
          <cell r="CG23">
            <v>4100</v>
          </cell>
          <cell r="CH23">
            <v>4100</v>
          </cell>
          <cell r="CI23">
            <v>4100</v>
          </cell>
          <cell r="CJ23">
            <v>4100</v>
          </cell>
          <cell r="CK23">
            <v>550</v>
          </cell>
          <cell r="CL23">
            <v>400</v>
          </cell>
          <cell r="CM23">
            <v>250</v>
          </cell>
          <cell r="CN23">
            <v>14000</v>
          </cell>
          <cell r="CO23">
            <v>25000</v>
          </cell>
          <cell r="CP23">
            <v>35000</v>
          </cell>
          <cell r="CQ23">
            <v>5500</v>
          </cell>
          <cell r="CR23">
            <v>4000</v>
          </cell>
          <cell r="CS23">
            <v>2500</v>
          </cell>
          <cell r="CT23">
            <v>41000</v>
          </cell>
          <cell r="CU23">
            <v>8000</v>
          </cell>
          <cell r="CV23">
            <v>8900</v>
          </cell>
          <cell r="CW23">
            <v>149</v>
          </cell>
          <cell r="CX23">
            <v>3750</v>
          </cell>
          <cell r="CY23">
            <v>695</v>
          </cell>
          <cell r="CZ23">
            <v>495</v>
          </cell>
          <cell r="DA23">
            <v>195</v>
          </cell>
          <cell r="DB23">
            <v>69</v>
          </cell>
          <cell r="DC23">
            <v>250</v>
          </cell>
          <cell r="DD23">
            <v>300</v>
          </cell>
          <cell r="DE23">
            <v>0.5</v>
          </cell>
          <cell r="DF23">
            <v>0.5</v>
          </cell>
          <cell r="DG23">
            <v>2.5</v>
          </cell>
          <cell r="DH23">
            <v>1</v>
          </cell>
        </row>
        <row r="24">
          <cell r="A24">
            <v>21</v>
          </cell>
          <cell r="B24" t="str">
            <v>Latin Am. UNIX/MVS US$</v>
          </cell>
          <cell r="C24">
            <v>4000</v>
          </cell>
          <cell r="D24">
            <v>0.5</v>
          </cell>
          <cell r="E24">
            <v>0.5</v>
          </cell>
          <cell r="F24">
            <v>0.4</v>
          </cell>
          <cell r="G24">
            <v>0.4</v>
          </cell>
          <cell r="H24">
            <v>0.4</v>
          </cell>
          <cell r="I24">
            <v>0.4</v>
          </cell>
          <cell r="J24">
            <v>0.4</v>
          </cell>
          <cell r="K24">
            <v>0.2</v>
          </cell>
          <cell r="L24">
            <v>0.15</v>
          </cell>
          <cell r="M24">
            <v>1000</v>
          </cell>
          <cell r="N24">
            <v>200</v>
          </cell>
          <cell r="O24">
            <v>150</v>
          </cell>
          <cell r="P24">
            <v>100</v>
          </cell>
          <cell r="Q24">
            <v>3000</v>
          </cell>
          <cell r="R24">
            <v>3000</v>
          </cell>
          <cell r="S24">
            <v>6000</v>
          </cell>
          <cell r="T24">
            <v>3000</v>
          </cell>
          <cell r="U24">
            <v>2000</v>
          </cell>
          <cell r="V24">
            <v>2000</v>
          </cell>
          <cell r="W24">
            <v>2000</v>
          </cell>
          <cell r="X24">
            <v>2000</v>
          </cell>
          <cell r="Y24">
            <v>2000</v>
          </cell>
          <cell r="Z24">
            <v>2000</v>
          </cell>
          <cell r="AA24">
            <v>2000</v>
          </cell>
          <cell r="AB24">
            <v>1000</v>
          </cell>
          <cell r="AC24">
            <v>1000</v>
          </cell>
          <cell r="AD24">
            <v>1000</v>
          </cell>
          <cell r="AE24">
            <v>1000</v>
          </cell>
          <cell r="AF24">
            <v>1000</v>
          </cell>
          <cell r="AG24">
            <v>15000</v>
          </cell>
          <cell r="AH24">
            <v>5000</v>
          </cell>
          <cell r="AI24">
            <v>250000</v>
          </cell>
          <cell r="AJ24">
            <v>25000</v>
          </cell>
          <cell r="AK24">
            <v>3.5</v>
          </cell>
          <cell r="AL24">
            <v>2</v>
          </cell>
          <cell r="AM24">
            <v>2</v>
          </cell>
          <cell r="AN24">
            <v>1</v>
          </cell>
          <cell r="AO24">
            <v>2000</v>
          </cell>
          <cell r="AP24">
            <v>1000</v>
          </cell>
          <cell r="AQ24">
            <v>1180</v>
          </cell>
          <cell r="AR24">
            <v>28000</v>
          </cell>
          <cell r="AS24">
            <v>1180</v>
          </cell>
          <cell r="AT24">
            <v>28000</v>
          </cell>
          <cell r="AU24">
            <v>5000</v>
          </cell>
          <cell r="AV24">
            <v>4500</v>
          </cell>
          <cell r="AW24">
            <v>4000</v>
          </cell>
          <cell r="AX24">
            <v>3500</v>
          </cell>
          <cell r="AY24">
            <v>3000</v>
          </cell>
          <cell r="AZ24">
            <v>2500</v>
          </cell>
          <cell r="BA24">
            <v>2250</v>
          </cell>
          <cell r="BB24">
            <v>2000</v>
          </cell>
          <cell r="BC24">
            <v>1700</v>
          </cell>
          <cell r="BD24">
            <v>1600</v>
          </cell>
          <cell r="BE24" t="str">
            <v>negotiable</v>
          </cell>
          <cell r="BF24">
            <v>1</v>
          </cell>
          <cell r="BG24">
            <v>2000</v>
          </cell>
          <cell r="BH24">
            <v>5000</v>
          </cell>
          <cell r="BI24">
            <v>2500</v>
          </cell>
          <cell r="BJ24">
            <v>80</v>
          </cell>
          <cell r="BK24">
            <v>60</v>
          </cell>
          <cell r="BL24">
            <v>40</v>
          </cell>
          <cell r="BM24">
            <v>45</v>
          </cell>
          <cell r="BN24">
            <v>40</v>
          </cell>
          <cell r="BO24">
            <v>38</v>
          </cell>
          <cell r="BP24">
            <v>36</v>
          </cell>
          <cell r="BQ24">
            <v>33</v>
          </cell>
          <cell r="BR24">
            <v>30</v>
          </cell>
          <cell r="BS24">
            <v>0.15</v>
          </cell>
          <cell r="BT24">
            <v>0.2</v>
          </cell>
          <cell r="BU24">
            <v>0.3</v>
          </cell>
          <cell r="BV24">
            <v>0.3</v>
          </cell>
          <cell r="BW24">
            <v>0.25</v>
          </cell>
          <cell r="BX24">
            <v>0.25</v>
          </cell>
          <cell r="BY24">
            <v>0.25</v>
          </cell>
          <cell r="BZ24">
            <v>0.2</v>
          </cell>
          <cell r="CA24">
            <v>0.2</v>
          </cell>
          <cell r="CB24">
            <v>400</v>
          </cell>
          <cell r="CC24">
            <v>2500</v>
          </cell>
          <cell r="CD24">
            <v>5000</v>
          </cell>
          <cell r="CE24">
            <v>5900</v>
          </cell>
          <cell r="CF24">
            <v>5200</v>
          </cell>
          <cell r="CG24">
            <v>4100</v>
          </cell>
          <cell r="CH24">
            <v>4100</v>
          </cell>
          <cell r="CI24">
            <v>4100</v>
          </cell>
          <cell r="CJ24">
            <v>4100</v>
          </cell>
          <cell r="CK24">
            <v>550</v>
          </cell>
          <cell r="CL24">
            <v>400</v>
          </cell>
          <cell r="CM24">
            <v>250</v>
          </cell>
          <cell r="CN24">
            <v>14000</v>
          </cell>
          <cell r="CO24">
            <v>25000</v>
          </cell>
          <cell r="CP24">
            <v>35000</v>
          </cell>
          <cell r="CQ24">
            <v>5500</v>
          </cell>
          <cell r="CR24">
            <v>4000</v>
          </cell>
          <cell r="CS24">
            <v>2500</v>
          </cell>
          <cell r="CT24">
            <v>41000</v>
          </cell>
          <cell r="CU24">
            <v>8000</v>
          </cell>
          <cell r="CV24">
            <v>8900</v>
          </cell>
          <cell r="CW24">
            <v>149</v>
          </cell>
          <cell r="CX24">
            <v>3750</v>
          </cell>
          <cell r="CY24">
            <v>695</v>
          </cell>
          <cell r="CZ24">
            <v>495</v>
          </cell>
          <cell r="DA24">
            <v>195</v>
          </cell>
          <cell r="DB24">
            <v>69</v>
          </cell>
          <cell r="DC24">
            <v>250</v>
          </cell>
          <cell r="DD24">
            <v>300</v>
          </cell>
          <cell r="DE24">
            <v>0.5</v>
          </cell>
          <cell r="DF24">
            <v>0.5</v>
          </cell>
          <cell r="DG24">
            <v>2.5</v>
          </cell>
          <cell r="DH24">
            <v>1</v>
          </cell>
        </row>
        <row r="25">
          <cell r="A25">
            <v>22</v>
          </cell>
          <cell r="B25" t="str">
            <v>Australia (AU$)</v>
          </cell>
          <cell r="C25">
            <v>5625</v>
          </cell>
          <cell r="D25">
            <v>0.5</v>
          </cell>
          <cell r="E25">
            <v>0.5</v>
          </cell>
          <cell r="F25">
            <v>0.4</v>
          </cell>
          <cell r="G25">
            <v>0.4</v>
          </cell>
          <cell r="H25">
            <v>0.4</v>
          </cell>
          <cell r="I25">
            <v>0.4</v>
          </cell>
          <cell r="J25">
            <v>0.4</v>
          </cell>
          <cell r="K25">
            <v>0.2</v>
          </cell>
          <cell r="L25">
            <v>0.15</v>
          </cell>
          <cell r="M25">
            <v>1500</v>
          </cell>
          <cell r="N25">
            <v>300</v>
          </cell>
          <cell r="O25">
            <v>225</v>
          </cell>
          <cell r="P25">
            <v>150</v>
          </cell>
          <cell r="Q25">
            <v>4500</v>
          </cell>
          <cell r="R25">
            <v>4500</v>
          </cell>
          <cell r="S25">
            <v>9000</v>
          </cell>
          <cell r="T25">
            <v>4500</v>
          </cell>
          <cell r="U25">
            <v>3000</v>
          </cell>
          <cell r="V25">
            <v>3000</v>
          </cell>
          <cell r="W25">
            <v>3000</v>
          </cell>
          <cell r="X25">
            <v>3000</v>
          </cell>
          <cell r="Y25">
            <v>3000</v>
          </cell>
          <cell r="Z25">
            <v>3000</v>
          </cell>
          <cell r="AA25">
            <v>3000</v>
          </cell>
          <cell r="AB25">
            <v>1500</v>
          </cell>
          <cell r="AC25">
            <v>1500</v>
          </cell>
          <cell r="AD25">
            <v>1500</v>
          </cell>
          <cell r="AE25">
            <v>1500</v>
          </cell>
          <cell r="AF25">
            <v>1500</v>
          </cell>
          <cell r="AG25">
            <v>22500</v>
          </cell>
          <cell r="AH25">
            <v>7500</v>
          </cell>
          <cell r="AI25">
            <v>375000</v>
          </cell>
          <cell r="AJ25">
            <v>37500</v>
          </cell>
          <cell r="AK25">
            <v>3.5</v>
          </cell>
          <cell r="AL25">
            <v>2</v>
          </cell>
          <cell r="AM25">
            <v>2</v>
          </cell>
          <cell r="AN25">
            <v>1</v>
          </cell>
          <cell r="AO25">
            <v>3000</v>
          </cell>
          <cell r="AP25">
            <v>1500</v>
          </cell>
          <cell r="AQ25">
            <v>1770</v>
          </cell>
          <cell r="AR25">
            <v>42000</v>
          </cell>
          <cell r="AS25">
            <v>1770</v>
          </cell>
          <cell r="AT25">
            <v>42000</v>
          </cell>
          <cell r="AU25">
            <v>7500</v>
          </cell>
          <cell r="AV25">
            <v>6750</v>
          </cell>
          <cell r="AW25">
            <v>6000</v>
          </cell>
          <cell r="AX25">
            <v>5250</v>
          </cell>
          <cell r="AY25">
            <v>4500</v>
          </cell>
          <cell r="AZ25">
            <v>3750</v>
          </cell>
          <cell r="BA25">
            <v>3375</v>
          </cell>
          <cell r="BB25">
            <v>3000</v>
          </cell>
          <cell r="BC25">
            <v>2550</v>
          </cell>
          <cell r="BD25">
            <v>2400</v>
          </cell>
          <cell r="BE25" t="str">
            <v>negotiable</v>
          </cell>
          <cell r="BF25">
            <v>1</v>
          </cell>
          <cell r="BG25">
            <v>3000</v>
          </cell>
          <cell r="BH25">
            <v>7500</v>
          </cell>
          <cell r="BI25">
            <v>3750</v>
          </cell>
          <cell r="BJ25">
            <v>120</v>
          </cell>
          <cell r="BK25">
            <v>90</v>
          </cell>
          <cell r="BL25">
            <v>60</v>
          </cell>
          <cell r="BM25">
            <v>68</v>
          </cell>
          <cell r="BN25">
            <v>60</v>
          </cell>
          <cell r="BO25">
            <v>57</v>
          </cell>
          <cell r="BP25">
            <v>54</v>
          </cell>
          <cell r="BQ25">
            <v>50</v>
          </cell>
          <cell r="BR25">
            <v>45</v>
          </cell>
          <cell r="BS25">
            <v>0.15</v>
          </cell>
          <cell r="BT25">
            <v>0.2</v>
          </cell>
          <cell r="BU25">
            <v>0.3</v>
          </cell>
          <cell r="BV25">
            <v>0.3</v>
          </cell>
          <cell r="BW25">
            <v>0.25</v>
          </cell>
          <cell r="BX25">
            <v>0.25</v>
          </cell>
          <cell r="BY25">
            <v>0.25</v>
          </cell>
          <cell r="BZ25">
            <v>0.2</v>
          </cell>
          <cell r="CA25">
            <v>0.2</v>
          </cell>
          <cell r="CB25">
            <v>600</v>
          </cell>
          <cell r="CC25">
            <v>3750</v>
          </cell>
          <cell r="CD25">
            <v>7500</v>
          </cell>
          <cell r="CE25">
            <v>8850</v>
          </cell>
          <cell r="CF25">
            <v>7800</v>
          </cell>
          <cell r="CG25">
            <v>6150</v>
          </cell>
          <cell r="CH25">
            <v>6150</v>
          </cell>
          <cell r="CI25">
            <v>6150</v>
          </cell>
          <cell r="CJ25">
            <v>6150</v>
          </cell>
          <cell r="CK25">
            <v>825</v>
          </cell>
          <cell r="CL25">
            <v>600</v>
          </cell>
          <cell r="CM25">
            <v>375</v>
          </cell>
          <cell r="CN25">
            <v>21000</v>
          </cell>
          <cell r="CO25">
            <v>37500</v>
          </cell>
          <cell r="CP25">
            <v>52500</v>
          </cell>
          <cell r="CQ25">
            <v>8250</v>
          </cell>
          <cell r="CR25">
            <v>6000</v>
          </cell>
          <cell r="CS25">
            <v>3750</v>
          </cell>
          <cell r="CT25">
            <v>61500</v>
          </cell>
          <cell r="CU25">
            <v>12000</v>
          </cell>
          <cell r="CV25">
            <v>13350</v>
          </cell>
          <cell r="CW25">
            <v>224</v>
          </cell>
          <cell r="CX25">
            <v>5625</v>
          </cell>
          <cell r="CY25">
            <v>1043</v>
          </cell>
          <cell r="CZ25">
            <v>743</v>
          </cell>
          <cell r="DA25">
            <v>293</v>
          </cell>
          <cell r="DB25">
            <v>104</v>
          </cell>
          <cell r="DC25">
            <v>375</v>
          </cell>
          <cell r="DD25">
            <v>450</v>
          </cell>
          <cell r="DE25">
            <v>0.5</v>
          </cell>
          <cell r="DF25">
            <v>0.5</v>
          </cell>
          <cell r="DG25">
            <v>2.5</v>
          </cell>
          <cell r="DH25">
            <v>1.5</v>
          </cell>
        </row>
        <row r="26">
          <cell r="A26">
            <v>23</v>
          </cell>
          <cell r="B26" t="str">
            <v>New Zealand (NZ$)</v>
          </cell>
          <cell r="C26">
            <v>7031</v>
          </cell>
          <cell r="D26">
            <v>0.5</v>
          </cell>
          <cell r="E26">
            <v>0.5</v>
          </cell>
          <cell r="F26">
            <v>0.4</v>
          </cell>
          <cell r="G26">
            <v>0.4</v>
          </cell>
          <cell r="H26">
            <v>0.4</v>
          </cell>
          <cell r="I26">
            <v>0.4</v>
          </cell>
          <cell r="J26">
            <v>0.4</v>
          </cell>
          <cell r="K26">
            <v>0.2</v>
          </cell>
          <cell r="L26">
            <v>1.1499999999999999</v>
          </cell>
          <cell r="M26">
            <v>1875</v>
          </cell>
          <cell r="Q26">
            <v>5625</v>
          </cell>
          <cell r="R26">
            <v>5625</v>
          </cell>
          <cell r="S26">
            <v>11250</v>
          </cell>
          <cell r="T26">
            <v>5625</v>
          </cell>
          <cell r="U26">
            <v>3750</v>
          </cell>
          <cell r="V26">
            <v>3750</v>
          </cell>
          <cell r="W26">
            <v>3750</v>
          </cell>
          <cell r="X26">
            <v>3750</v>
          </cell>
          <cell r="Y26">
            <v>3750</v>
          </cell>
          <cell r="Z26">
            <v>3750</v>
          </cell>
          <cell r="AA26">
            <v>3750</v>
          </cell>
          <cell r="AB26">
            <v>1875</v>
          </cell>
          <cell r="AC26">
            <v>1875</v>
          </cell>
          <cell r="AD26">
            <v>1875</v>
          </cell>
          <cell r="AE26">
            <v>1875</v>
          </cell>
          <cell r="AF26">
            <v>1875</v>
          </cell>
          <cell r="AG26">
            <v>28125</v>
          </cell>
          <cell r="AH26">
            <v>9375</v>
          </cell>
          <cell r="AI26">
            <v>468750</v>
          </cell>
          <cell r="AJ26">
            <v>46875</v>
          </cell>
          <cell r="AK26">
            <v>3.5</v>
          </cell>
          <cell r="AL26">
            <v>2</v>
          </cell>
          <cell r="AM26">
            <v>2</v>
          </cell>
          <cell r="AN26">
            <v>1</v>
          </cell>
          <cell r="AO26">
            <v>3750</v>
          </cell>
          <cell r="AP26">
            <v>1875</v>
          </cell>
          <cell r="AQ26">
            <v>2213</v>
          </cell>
          <cell r="AR26">
            <v>52500</v>
          </cell>
          <cell r="AS26">
            <v>2213</v>
          </cell>
          <cell r="AT26">
            <v>52500</v>
          </cell>
          <cell r="AU26">
            <v>9375</v>
          </cell>
          <cell r="AV26">
            <v>8438</v>
          </cell>
          <cell r="AW26">
            <v>7500</v>
          </cell>
          <cell r="AX26">
            <v>6563</v>
          </cell>
          <cell r="AY26">
            <v>5625</v>
          </cell>
          <cell r="AZ26">
            <v>4688</v>
          </cell>
          <cell r="BA26">
            <v>4219</v>
          </cell>
          <cell r="BB26">
            <v>3750</v>
          </cell>
          <cell r="BC26">
            <v>3188</v>
          </cell>
          <cell r="BD26">
            <v>3000</v>
          </cell>
          <cell r="BE26" t="str">
            <v>negotiable</v>
          </cell>
          <cell r="BF26">
            <v>1</v>
          </cell>
          <cell r="BG26">
            <v>3750</v>
          </cell>
          <cell r="BH26">
            <v>9375</v>
          </cell>
          <cell r="BI26">
            <v>4688</v>
          </cell>
          <cell r="BJ26">
            <v>150</v>
          </cell>
          <cell r="BK26">
            <v>113</v>
          </cell>
          <cell r="BL26">
            <v>75</v>
          </cell>
          <cell r="BM26">
            <v>84</v>
          </cell>
          <cell r="BN26">
            <v>75</v>
          </cell>
          <cell r="BO26">
            <v>71</v>
          </cell>
          <cell r="BP26">
            <v>68</v>
          </cell>
          <cell r="BQ26">
            <v>62</v>
          </cell>
          <cell r="BR26">
            <v>56</v>
          </cell>
          <cell r="BS26">
            <v>0.15</v>
          </cell>
          <cell r="BT26">
            <v>0.2</v>
          </cell>
          <cell r="BU26">
            <v>0.3</v>
          </cell>
          <cell r="BV26">
            <v>0.3</v>
          </cell>
          <cell r="BW26">
            <v>0.25</v>
          </cell>
          <cell r="BX26">
            <v>0.25</v>
          </cell>
          <cell r="BY26">
            <v>0.25</v>
          </cell>
          <cell r="BZ26">
            <v>0.2</v>
          </cell>
          <cell r="CA26">
            <v>0.2</v>
          </cell>
          <cell r="CB26">
            <v>750</v>
          </cell>
          <cell r="CC26">
            <v>4688</v>
          </cell>
          <cell r="CD26">
            <v>9375</v>
          </cell>
          <cell r="CE26">
            <v>11063</v>
          </cell>
          <cell r="CF26">
            <v>9750</v>
          </cell>
          <cell r="CG26">
            <v>7688</v>
          </cell>
          <cell r="CH26">
            <v>7688</v>
          </cell>
          <cell r="CI26">
            <v>7688</v>
          </cell>
          <cell r="CJ26">
            <v>7688</v>
          </cell>
          <cell r="CK26">
            <v>1031</v>
          </cell>
          <cell r="CL26">
            <v>750</v>
          </cell>
          <cell r="CM26">
            <v>469</v>
          </cell>
          <cell r="CN26">
            <v>26250</v>
          </cell>
          <cell r="CO26">
            <v>46875</v>
          </cell>
          <cell r="CP26">
            <v>65625</v>
          </cell>
          <cell r="CQ26">
            <v>10313</v>
          </cell>
          <cell r="CR26">
            <v>7500</v>
          </cell>
          <cell r="CS26">
            <v>4688</v>
          </cell>
          <cell r="CT26">
            <v>76875</v>
          </cell>
          <cell r="CU26">
            <v>15000</v>
          </cell>
          <cell r="CV26">
            <v>16688</v>
          </cell>
          <cell r="CW26">
            <v>279</v>
          </cell>
          <cell r="CX26">
            <v>7031</v>
          </cell>
          <cell r="CY26">
            <v>1303</v>
          </cell>
          <cell r="CZ26">
            <v>928</v>
          </cell>
          <cell r="DA26">
            <v>366</v>
          </cell>
          <cell r="DB26">
            <v>129</v>
          </cell>
          <cell r="DC26">
            <v>469</v>
          </cell>
          <cell r="DD26">
            <v>563</v>
          </cell>
          <cell r="DE26">
            <v>0.5</v>
          </cell>
          <cell r="DF26">
            <v>0.5</v>
          </cell>
          <cell r="DG26">
            <v>2.5</v>
          </cell>
          <cell r="DH26">
            <v>1.875</v>
          </cell>
        </row>
        <row r="27">
          <cell r="A27">
            <v>24</v>
          </cell>
          <cell r="B27" t="str">
            <v>Federal Pricing (5%)</v>
          </cell>
          <cell r="C27">
            <v>3938</v>
          </cell>
          <cell r="D27">
            <v>0.5</v>
          </cell>
          <cell r="E27">
            <v>0.5</v>
          </cell>
          <cell r="F27">
            <v>0.4</v>
          </cell>
          <cell r="G27">
            <v>0.4</v>
          </cell>
          <cell r="H27">
            <v>0.4</v>
          </cell>
          <cell r="I27">
            <v>0.4</v>
          </cell>
          <cell r="J27">
            <v>0.4</v>
          </cell>
          <cell r="K27">
            <v>0.2</v>
          </cell>
          <cell r="L27">
            <v>0.15</v>
          </cell>
          <cell r="M27">
            <v>1050</v>
          </cell>
          <cell r="N27">
            <v>210</v>
          </cell>
          <cell r="O27">
            <v>157.5</v>
          </cell>
          <cell r="P27">
            <v>105</v>
          </cell>
          <cell r="Q27">
            <v>3150</v>
          </cell>
          <cell r="R27">
            <v>3150</v>
          </cell>
          <cell r="S27">
            <v>6300</v>
          </cell>
          <cell r="T27">
            <v>3150</v>
          </cell>
          <cell r="U27">
            <v>2100</v>
          </cell>
          <cell r="V27">
            <v>2100</v>
          </cell>
          <cell r="W27">
            <v>2100</v>
          </cell>
          <cell r="X27">
            <v>2100</v>
          </cell>
          <cell r="Y27">
            <v>2100</v>
          </cell>
          <cell r="Z27">
            <v>2100</v>
          </cell>
          <cell r="AA27">
            <v>2100</v>
          </cell>
          <cell r="AB27">
            <v>1050</v>
          </cell>
          <cell r="AC27">
            <v>1050</v>
          </cell>
          <cell r="AD27">
            <v>1050</v>
          </cell>
          <cell r="AE27">
            <v>1050</v>
          </cell>
          <cell r="AF27">
            <v>1050</v>
          </cell>
          <cell r="AG27">
            <v>15750</v>
          </cell>
          <cell r="AH27">
            <v>5250</v>
          </cell>
          <cell r="AI27">
            <v>262500</v>
          </cell>
          <cell r="AJ27">
            <v>26250</v>
          </cell>
          <cell r="AK27">
            <v>3.5</v>
          </cell>
          <cell r="AL27">
            <v>2</v>
          </cell>
          <cell r="AM27">
            <v>2</v>
          </cell>
          <cell r="AN27">
            <v>1</v>
          </cell>
          <cell r="AO27">
            <v>2100</v>
          </cell>
          <cell r="AP27">
            <v>1050</v>
          </cell>
          <cell r="AQ27">
            <v>1239</v>
          </cell>
          <cell r="AR27">
            <v>29400</v>
          </cell>
          <cell r="AS27">
            <v>1239</v>
          </cell>
          <cell r="AT27">
            <v>29400</v>
          </cell>
          <cell r="AU27">
            <v>14175</v>
          </cell>
          <cell r="AV27">
            <v>7875</v>
          </cell>
          <cell r="AW27">
            <v>5250</v>
          </cell>
          <cell r="AX27">
            <v>3675</v>
          </cell>
          <cell r="AY27">
            <v>3150</v>
          </cell>
          <cell r="AZ27">
            <v>2625</v>
          </cell>
          <cell r="BA27">
            <v>2363</v>
          </cell>
          <cell r="BB27">
            <v>2100</v>
          </cell>
          <cell r="BC27">
            <v>1785</v>
          </cell>
          <cell r="BD27">
            <v>1680</v>
          </cell>
          <cell r="BE27" t="str">
            <v>negotiable</v>
          </cell>
          <cell r="BF27">
            <v>1</v>
          </cell>
          <cell r="BG27">
            <v>2100</v>
          </cell>
          <cell r="BH27">
            <v>14175</v>
          </cell>
          <cell r="BI27">
            <v>2625</v>
          </cell>
          <cell r="BJ27">
            <v>84</v>
          </cell>
          <cell r="BK27">
            <v>63</v>
          </cell>
          <cell r="BL27">
            <v>42</v>
          </cell>
          <cell r="BM27">
            <v>47</v>
          </cell>
          <cell r="BN27">
            <v>42</v>
          </cell>
          <cell r="BO27">
            <v>40</v>
          </cell>
          <cell r="BP27">
            <v>38</v>
          </cell>
          <cell r="BQ27">
            <v>35</v>
          </cell>
          <cell r="BR27">
            <v>32</v>
          </cell>
          <cell r="BS27">
            <v>0.15</v>
          </cell>
          <cell r="BT27">
            <v>0.2</v>
          </cell>
          <cell r="BU27">
            <v>0.3</v>
          </cell>
          <cell r="BV27">
            <v>0.3</v>
          </cell>
          <cell r="BW27">
            <v>0.25</v>
          </cell>
          <cell r="BX27">
            <v>0.25</v>
          </cell>
          <cell r="BY27">
            <v>0.25</v>
          </cell>
          <cell r="BZ27">
            <v>0.2</v>
          </cell>
          <cell r="CA27">
            <v>0.2</v>
          </cell>
          <cell r="CB27">
            <v>420</v>
          </cell>
          <cell r="CC27">
            <v>2625</v>
          </cell>
          <cell r="CD27">
            <v>5250</v>
          </cell>
          <cell r="CE27">
            <v>6195</v>
          </cell>
          <cell r="CF27">
            <v>5460</v>
          </cell>
          <cell r="CG27">
            <v>4305</v>
          </cell>
          <cell r="CH27">
            <v>4305</v>
          </cell>
          <cell r="CI27">
            <v>4305</v>
          </cell>
          <cell r="CJ27">
            <v>4305</v>
          </cell>
          <cell r="CK27">
            <v>578</v>
          </cell>
          <cell r="CL27">
            <v>420</v>
          </cell>
          <cell r="CM27">
            <v>263</v>
          </cell>
          <cell r="CN27">
            <v>14700</v>
          </cell>
          <cell r="CO27">
            <v>26250</v>
          </cell>
          <cell r="CP27">
            <v>36750</v>
          </cell>
          <cell r="CQ27">
            <v>5775</v>
          </cell>
          <cell r="CR27">
            <v>4200</v>
          </cell>
          <cell r="CS27">
            <v>2625</v>
          </cell>
          <cell r="CT27">
            <v>43050</v>
          </cell>
          <cell r="CU27">
            <v>8400</v>
          </cell>
          <cell r="CV27">
            <v>9345</v>
          </cell>
          <cell r="CW27">
            <v>156</v>
          </cell>
          <cell r="CX27">
            <v>3938</v>
          </cell>
          <cell r="CY27">
            <v>730</v>
          </cell>
          <cell r="CZ27">
            <v>520</v>
          </cell>
          <cell r="DA27">
            <v>205</v>
          </cell>
          <cell r="DB27">
            <v>72</v>
          </cell>
          <cell r="DC27">
            <v>263</v>
          </cell>
          <cell r="DD27">
            <v>315</v>
          </cell>
          <cell r="DE27">
            <v>0.5</v>
          </cell>
          <cell r="DF27">
            <v>0.5</v>
          </cell>
          <cell r="DG27">
            <v>2.5</v>
          </cell>
          <cell r="DH27">
            <v>1.05</v>
          </cell>
        </row>
        <row r="28">
          <cell r="A28">
            <v>25</v>
          </cell>
          <cell r="B28" t="str">
            <v>Federal Pricing (6%)</v>
          </cell>
          <cell r="C28">
            <v>3975</v>
          </cell>
          <cell r="D28">
            <v>0.5</v>
          </cell>
          <cell r="E28">
            <v>0.5</v>
          </cell>
          <cell r="F28">
            <v>0.4</v>
          </cell>
          <cell r="G28">
            <v>0.4</v>
          </cell>
          <cell r="H28">
            <v>0.4</v>
          </cell>
          <cell r="I28">
            <v>0.4</v>
          </cell>
          <cell r="J28">
            <v>0.4</v>
          </cell>
          <cell r="K28">
            <v>0.2</v>
          </cell>
          <cell r="L28">
            <v>0.15</v>
          </cell>
          <cell r="M28">
            <v>1060</v>
          </cell>
          <cell r="N28">
            <v>212</v>
          </cell>
          <cell r="O28">
            <v>159</v>
          </cell>
          <cell r="P28">
            <v>106</v>
          </cell>
          <cell r="Q28">
            <v>3180</v>
          </cell>
          <cell r="R28">
            <v>3180</v>
          </cell>
          <cell r="S28">
            <v>6360</v>
          </cell>
          <cell r="T28">
            <v>3180</v>
          </cell>
          <cell r="U28">
            <v>2120</v>
          </cell>
          <cell r="V28">
            <v>2120</v>
          </cell>
          <cell r="W28">
            <v>2120</v>
          </cell>
          <cell r="X28">
            <v>2120</v>
          </cell>
          <cell r="Y28">
            <v>2120</v>
          </cell>
          <cell r="Z28">
            <v>2120</v>
          </cell>
          <cell r="AA28">
            <v>2120</v>
          </cell>
          <cell r="AB28">
            <v>1060</v>
          </cell>
          <cell r="AC28">
            <v>1060</v>
          </cell>
          <cell r="AD28">
            <v>1060</v>
          </cell>
          <cell r="AE28">
            <v>1060</v>
          </cell>
          <cell r="AF28">
            <v>1060</v>
          </cell>
          <cell r="AG28">
            <v>15900</v>
          </cell>
          <cell r="AH28">
            <v>5300</v>
          </cell>
          <cell r="AI28">
            <v>265000</v>
          </cell>
          <cell r="AJ28">
            <v>26500</v>
          </cell>
          <cell r="AK28">
            <v>3.5</v>
          </cell>
          <cell r="AL28">
            <v>2</v>
          </cell>
          <cell r="AM28">
            <v>2</v>
          </cell>
          <cell r="AN28">
            <v>1</v>
          </cell>
          <cell r="AO28">
            <v>2120</v>
          </cell>
          <cell r="AP28">
            <v>1060</v>
          </cell>
          <cell r="AQ28">
            <v>1251</v>
          </cell>
          <cell r="AR28">
            <v>29680</v>
          </cell>
          <cell r="AS28">
            <v>1251</v>
          </cell>
          <cell r="AT28">
            <v>29680</v>
          </cell>
          <cell r="AU28">
            <v>14310</v>
          </cell>
          <cell r="AV28">
            <v>7950</v>
          </cell>
          <cell r="AW28">
            <v>5300</v>
          </cell>
          <cell r="AX28">
            <v>3710</v>
          </cell>
          <cell r="AY28">
            <v>3180</v>
          </cell>
          <cell r="AZ28">
            <v>2650</v>
          </cell>
          <cell r="BA28">
            <v>2385</v>
          </cell>
          <cell r="BB28">
            <v>2120</v>
          </cell>
          <cell r="BC28">
            <v>1802</v>
          </cell>
          <cell r="BD28">
            <v>1696</v>
          </cell>
          <cell r="BE28" t="str">
            <v>negotiable</v>
          </cell>
          <cell r="BF28">
            <v>1</v>
          </cell>
          <cell r="BG28">
            <v>2120</v>
          </cell>
          <cell r="BH28">
            <v>14310</v>
          </cell>
          <cell r="BI28">
            <v>2650</v>
          </cell>
          <cell r="BJ28">
            <v>85</v>
          </cell>
          <cell r="BK28">
            <v>64</v>
          </cell>
          <cell r="BL28">
            <v>42</v>
          </cell>
          <cell r="BM28">
            <v>48</v>
          </cell>
          <cell r="BN28">
            <v>42</v>
          </cell>
          <cell r="BO28">
            <v>40</v>
          </cell>
          <cell r="BP28">
            <v>38</v>
          </cell>
          <cell r="BQ28">
            <v>35</v>
          </cell>
          <cell r="BR28">
            <v>32</v>
          </cell>
          <cell r="BS28">
            <v>0.15</v>
          </cell>
          <cell r="BT28">
            <v>0.2</v>
          </cell>
          <cell r="BU28">
            <v>0.3</v>
          </cell>
          <cell r="BV28">
            <v>0.3</v>
          </cell>
          <cell r="BW28">
            <v>0.25</v>
          </cell>
          <cell r="BX28">
            <v>0.25</v>
          </cell>
          <cell r="BY28">
            <v>0.25</v>
          </cell>
          <cell r="BZ28">
            <v>0.2</v>
          </cell>
          <cell r="CA28">
            <v>0.2</v>
          </cell>
          <cell r="CB28">
            <v>424</v>
          </cell>
          <cell r="CC28">
            <v>2650</v>
          </cell>
          <cell r="CD28">
            <v>5300</v>
          </cell>
          <cell r="CE28">
            <v>6254</v>
          </cell>
          <cell r="CF28">
            <v>5512</v>
          </cell>
          <cell r="CG28">
            <v>4346</v>
          </cell>
          <cell r="CH28">
            <v>4346</v>
          </cell>
          <cell r="CI28">
            <v>4346</v>
          </cell>
          <cell r="CJ28">
            <v>4346</v>
          </cell>
          <cell r="CK28">
            <v>583</v>
          </cell>
          <cell r="CL28">
            <v>424</v>
          </cell>
          <cell r="CM28">
            <v>265</v>
          </cell>
          <cell r="CN28">
            <v>14840</v>
          </cell>
          <cell r="CO28">
            <v>26500</v>
          </cell>
          <cell r="CP28">
            <v>37100</v>
          </cell>
          <cell r="CQ28">
            <v>5830</v>
          </cell>
          <cell r="CR28">
            <v>4240</v>
          </cell>
          <cell r="CS28">
            <v>2650</v>
          </cell>
          <cell r="CT28">
            <v>43460</v>
          </cell>
          <cell r="CU28">
            <v>8480</v>
          </cell>
          <cell r="CV28">
            <v>9434</v>
          </cell>
          <cell r="CW28">
            <v>158</v>
          </cell>
          <cell r="CX28">
            <v>3975</v>
          </cell>
          <cell r="CY28">
            <v>737</v>
          </cell>
          <cell r="CZ28">
            <v>525</v>
          </cell>
          <cell r="DA28">
            <v>207</v>
          </cell>
          <cell r="DB28">
            <v>73</v>
          </cell>
          <cell r="DC28">
            <v>265</v>
          </cell>
          <cell r="DD28">
            <v>318</v>
          </cell>
          <cell r="DE28">
            <v>0.5</v>
          </cell>
          <cell r="DF28">
            <v>0.5</v>
          </cell>
          <cell r="DG28">
            <v>2.5</v>
          </cell>
          <cell r="DH28">
            <v>1.06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I34"/>
  <sheetViews>
    <sheetView workbookViewId="0">
      <selection activeCell="A35" sqref="A35"/>
    </sheetView>
  </sheetViews>
  <sheetFormatPr defaultColWidth="8.81640625" defaultRowHeight="12.5"/>
  <sheetData>
    <row r="9" spans="1:9" ht="33.5">
      <c r="A9" s="371"/>
      <c r="B9" s="371"/>
      <c r="C9" s="371"/>
      <c r="D9" s="371"/>
      <c r="E9" s="371"/>
      <c r="F9" s="371"/>
      <c r="G9" s="371"/>
      <c r="H9" s="371"/>
      <c r="I9" s="371"/>
    </row>
    <row r="10" spans="1:9" ht="33.5">
      <c r="A10" s="105"/>
      <c r="B10" s="105"/>
      <c r="C10" s="105"/>
      <c r="D10" s="105"/>
      <c r="E10" s="105"/>
      <c r="F10" s="105"/>
      <c r="G10" s="105"/>
      <c r="H10" s="105"/>
      <c r="I10" s="105"/>
    </row>
    <row r="11" spans="1:9" ht="28.5">
      <c r="A11" s="372"/>
      <c r="B11" s="372"/>
      <c r="C11" s="372"/>
      <c r="D11" s="372"/>
      <c r="E11" s="372"/>
      <c r="F11" s="372"/>
      <c r="G11" s="372"/>
      <c r="H11" s="372"/>
      <c r="I11" s="372"/>
    </row>
    <row r="13" spans="1:9" ht="23.5">
      <c r="E13" s="106" t="s">
        <v>762</v>
      </c>
    </row>
    <row r="22" spans="5:5" ht="90.5">
      <c r="E22" s="261"/>
    </row>
    <row r="34" spans="1:9" ht="18.5">
      <c r="A34" s="373" t="s">
        <v>1052</v>
      </c>
      <c r="B34" s="373"/>
      <c r="C34" s="373"/>
      <c r="D34" s="373"/>
      <c r="E34" s="373"/>
      <c r="F34" s="373"/>
      <c r="G34" s="373"/>
      <c r="H34" s="373"/>
      <c r="I34" s="373"/>
    </row>
  </sheetData>
  <mergeCells count="3">
    <mergeCell ref="A9:I9"/>
    <mergeCell ref="A11:I11"/>
    <mergeCell ref="A34:I34"/>
  </mergeCells>
  <phoneticPr fontId="23" type="noConversion"/>
  <pageMargins left="0.75" right="0.75" top="1" bottom="1" header="0.5" footer="0.5"/>
  <pageSetup orientation="portrait"/>
  <headerFooter>
    <oddFooter>&amp;C&amp;"Arial,Bold"&amp;K000000AssetWorks_x000D_Confidential Information_x000D_</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4"/>
  <sheetViews>
    <sheetView workbookViewId="0">
      <selection activeCell="A34" sqref="A34:I34"/>
    </sheetView>
  </sheetViews>
  <sheetFormatPr defaultColWidth="10.81640625" defaultRowHeight="12.5"/>
  <cols>
    <col min="1" max="1" width="53.453125" customWidth="1"/>
    <col min="2" max="2" width="20.453125" customWidth="1"/>
  </cols>
  <sheetData>
    <row r="1" spans="1:2" ht="13.5" thickBot="1">
      <c r="A1" s="144" t="s">
        <v>267</v>
      </c>
      <c r="B1" s="152" t="s">
        <v>269</v>
      </c>
    </row>
    <row r="2" spans="1:2" ht="13">
      <c r="A2" s="145"/>
      <c r="B2" s="153"/>
    </row>
    <row r="3" spans="1:2" s="111" customFormat="1" ht="13">
      <c r="A3" s="174" t="s">
        <v>519</v>
      </c>
      <c r="B3" s="175"/>
    </row>
    <row r="4" spans="1:2" s="111" customFormat="1" ht="13">
      <c r="A4" s="171" t="s">
        <v>752</v>
      </c>
      <c r="B4" s="172">
        <f>3053*1.35</f>
        <v>4121.55</v>
      </c>
    </row>
    <row r="5" spans="1:2" ht="13">
      <c r="A5" s="171" t="s">
        <v>506</v>
      </c>
      <c r="B5" s="172">
        <f>3612*1.35</f>
        <v>4876.2000000000007</v>
      </c>
    </row>
    <row r="6" spans="1:2" ht="13">
      <c r="A6" s="171" t="s">
        <v>507</v>
      </c>
      <c r="B6" s="172">
        <f>4717*1.35</f>
        <v>6367.9500000000007</v>
      </c>
    </row>
    <row r="7" spans="1:2" ht="13">
      <c r="A7" s="171" t="s">
        <v>508</v>
      </c>
      <c r="B7" s="172">
        <f>6284*1.35</f>
        <v>8483.4000000000015</v>
      </c>
    </row>
    <row r="8" spans="1:2" ht="13">
      <c r="A8" s="171" t="s">
        <v>509</v>
      </c>
      <c r="B8" s="172">
        <f>9449*1.35</f>
        <v>12756.150000000001</v>
      </c>
    </row>
    <row r="9" spans="1:2" ht="13">
      <c r="A9" s="171" t="s">
        <v>510</v>
      </c>
      <c r="B9" s="172">
        <f>10021*1.35</f>
        <v>13528.35</v>
      </c>
    </row>
    <row r="10" spans="1:2" ht="13">
      <c r="A10" s="171"/>
      <c r="B10" s="172"/>
    </row>
    <row r="11" spans="1:2" ht="13">
      <c r="A11" s="171" t="s">
        <v>753</v>
      </c>
      <c r="B11" s="172"/>
    </row>
    <row r="12" spans="1:2" ht="13">
      <c r="A12" s="171" t="s">
        <v>754</v>
      </c>
      <c r="B12" s="172">
        <f>4779*1.35</f>
        <v>6451.6500000000005</v>
      </c>
    </row>
    <row r="13" spans="1:2" ht="13">
      <c r="A13" s="171" t="s">
        <v>755</v>
      </c>
      <c r="B13" s="172">
        <f>6137*1.35</f>
        <v>8284.9500000000007</v>
      </c>
    </row>
    <row r="14" spans="1:2" ht="13">
      <c r="A14" s="171" t="s">
        <v>757</v>
      </c>
      <c r="B14" s="172">
        <f>8357*1.35</f>
        <v>11281.95</v>
      </c>
    </row>
    <row r="15" spans="1:2" ht="13">
      <c r="A15" s="171" t="s">
        <v>756</v>
      </c>
      <c r="B15" s="172">
        <f>10507*1.35</f>
        <v>14184.45</v>
      </c>
    </row>
    <row r="16" spans="1:2" ht="13">
      <c r="A16" s="171"/>
      <c r="B16" s="172"/>
    </row>
    <row r="17" spans="1:2" s="111" customFormat="1" ht="13">
      <c r="A17" s="174" t="s">
        <v>520</v>
      </c>
      <c r="B17" s="175"/>
    </row>
    <row r="18" spans="1:2" ht="13">
      <c r="A18" s="171" t="s">
        <v>412</v>
      </c>
      <c r="B18" s="172">
        <v>660</v>
      </c>
    </row>
    <row r="19" spans="1:2" ht="13">
      <c r="A19" s="171" t="s">
        <v>413</v>
      </c>
      <c r="B19" s="172">
        <v>660</v>
      </c>
    </row>
    <row r="20" spans="1:2" ht="13">
      <c r="A20" s="171" t="s">
        <v>409</v>
      </c>
      <c r="B20" s="172">
        <v>750</v>
      </c>
    </row>
    <row r="21" spans="1:2" ht="13">
      <c r="A21" s="171" t="s">
        <v>410</v>
      </c>
      <c r="B21" s="172">
        <v>640</v>
      </c>
    </row>
    <row r="22" spans="1:2" ht="13">
      <c r="A22" s="171" t="s">
        <v>411</v>
      </c>
      <c r="B22" s="172">
        <v>950</v>
      </c>
    </row>
    <row r="23" spans="1:2" ht="13">
      <c r="A23" s="171"/>
      <c r="B23" s="172"/>
    </row>
    <row r="24" spans="1:2" s="111" customFormat="1" ht="13">
      <c r="A24" s="174" t="s">
        <v>521</v>
      </c>
      <c r="B24" s="175"/>
    </row>
    <row r="25" spans="1:2" ht="13">
      <c r="A25" s="171" t="s">
        <v>511</v>
      </c>
      <c r="B25" s="172">
        <v>490</v>
      </c>
    </row>
    <row r="26" spans="1:2" ht="13">
      <c r="A26" s="171" t="s">
        <v>512</v>
      </c>
      <c r="B26" s="172">
        <v>2900</v>
      </c>
    </row>
    <row r="27" spans="1:2" ht="13">
      <c r="A27" s="171" t="s">
        <v>513</v>
      </c>
      <c r="B27" s="172">
        <v>7</v>
      </c>
    </row>
    <row r="28" spans="1:2" ht="13">
      <c r="A28" s="171" t="s">
        <v>514</v>
      </c>
      <c r="B28" s="172">
        <v>2800</v>
      </c>
    </row>
    <row r="29" spans="1:2" ht="13">
      <c r="A29" s="171"/>
      <c r="B29" s="172"/>
    </row>
    <row r="30" spans="1:2" s="111" customFormat="1" ht="13">
      <c r="A30" s="174" t="s">
        <v>522</v>
      </c>
      <c r="B30" s="175"/>
    </row>
    <row r="31" spans="1:2" ht="13">
      <c r="A31" s="171" t="s">
        <v>515</v>
      </c>
      <c r="B31" s="172">
        <v>1280</v>
      </c>
    </row>
    <row r="32" spans="1:2" ht="13">
      <c r="A32" s="173" t="s">
        <v>516</v>
      </c>
      <c r="B32" s="172">
        <v>400</v>
      </c>
    </row>
    <row r="33" spans="1:2" ht="13">
      <c r="A33" s="171" t="s">
        <v>517</v>
      </c>
      <c r="B33" s="172">
        <v>20</v>
      </c>
    </row>
    <row r="34" spans="1:2" ht="13">
      <c r="A34" s="171" t="s">
        <v>518</v>
      </c>
      <c r="B34" s="172">
        <v>220</v>
      </c>
    </row>
  </sheetData>
  <phoneticPr fontId="23" type="noConversion"/>
  <printOptions horizontalCentered="1"/>
  <pageMargins left="0.75" right="0.75" top="0.7" bottom="1.25" header="0.5" footer="0.5"/>
  <pageSetup scale="85" orientation="portrait"/>
  <headerFooter>
    <oddFooter>&amp;C&amp;"Arial,Bold"&amp;K000000AssetWorks_x000D_Confidential Information_x000D_&amp;R&amp;9&amp;K000000&amp;P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2"/>
  <sheetViews>
    <sheetView zoomScale="125" workbookViewId="0">
      <selection activeCell="A34" sqref="A34:I34"/>
    </sheetView>
  </sheetViews>
  <sheetFormatPr defaultColWidth="9.08984375" defaultRowHeight="12.5"/>
  <cols>
    <col min="1" max="1" width="20.6328125" customWidth="1"/>
    <col min="2" max="2" width="33.6328125" customWidth="1"/>
    <col min="3" max="3" width="16.36328125" customWidth="1"/>
    <col min="4" max="4" width="33.08984375" customWidth="1"/>
    <col min="5" max="5" width="11.453125" style="290" customWidth="1"/>
  </cols>
  <sheetData>
    <row r="1" spans="1:5" ht="52.5" customHeight="1" thickBot="1">
      <c r="A1" s="146" t="s">
        <v>275</v>
      </c>
      <c r="B1" s="146" t="s">
        <v>276</v>
      </c>
      <c r="C1" s="146" t="s">
        <v>277</v>
      </c>
      <c r="D1" s="146" t="s">
        <v>278</v>
      </c>
      <c r="E1" s="287" t="s">
        <v>337</v>
      </c>
    </row>
    <row r="2" spans="1:5" ht="306.75" customHeight="1">
      <c r="A2" s="147" t="s">
        <v>279</v>
      </c>
      <c r="B2" s="147" t="s">
        <v>338</v>
      </c>
      <c r="C2" s="147" t="s">
        <v>324</v>
      </c>
      <c r="D2" s="147" t="s">
        <v>270</v>
      </c>
      <c r="E2" s="288">
        <v>225</v>
      </c>
    </row>
    <row r="3" spans="1:5" ht="234">
      <c r="A3" s="149" t="s">
        <v>271</v>
      </c>
      <c r="B3" s="148" t="s">
        <v>320</v>
      </c>
      <c r="C3" s="148" t="s">
        <v>321</v>
      </c>
      <c r="D3" s="149" t="s">
        <v>339</v>
      </c>
      <c r="E3" s="289">
        <v>205</v>
      </c>
    </row>
    <row r="4" spans="1:5" ht="234">
      <c r="A4" s="149" t="s">
        <v>322</v>
      </c>
      <c r="B4" s="148" t="s">
        <v>320</v>
      </c>
      <c r="C4" s="148" t="s">
        <v>321</v>
      </c>
      <c r="D4" s="149" t="s">
        <v>340</v>
      </c>
      <c r="E4" s="289">
        <v>190</v>
      </c>
    </row>
    <row r="5" spans="1:5" ht="247">
      <c r="A5" s="149" t="s">
        <v>323</v>
      </c>
      <c r="B5" s="148" t="s">
        <v>342</v>
      </c>
      <c r="C5" s="148" t="s">
        <v>318</v>
      </c>
      <c r="D5" s="148" t="s">
        <v>343</v>
      </c>
      <c r="E5" s="289">
        <v>225</v>
      </c>
    </row>
    <row r="6" spans="1:5" ht="195">
      <c r="A6" s="149" t="s">
        <v>326</v>
      </c>
      <c r="B6" s="148" t="s">
        <v>344</v>
      </c>
      <c r="C6" s="148" t="s">
        <v>319</v>
      </c>
      <c r="D6" s="148" t="s">
        <v>327</v>
      </c>
      <c r="E6" s="289">
        <v>175</v>
      </c>
    </row>
    <row r="7" spans="1:5" ht="143">
      <c r="A7" s="149" t="s">
        <v>328</v>
      </c>
      <c r="B7" s="148" t="s">
        <v>329</v>
      </c>
      <c r="C7" s="148" t="s">
        <v>330</v>
      </c>
      <c r="D7" s="148" t="s">
        <v>316</v>
      </c>
      <c r="E7" s="289">
        <v>225</v>
      </c>
    </row>
    <row r="8" spans="1:5" ht="143">
      <c r="A8" s="149" t="s">
        <v>317</v>
      </c>
      <c r="B8" s="148" t="s">
        <v>329</v>
      </c>
      <c r="C8" s="148" t="s">
        <v>330</v>
      </c>
      <c r="D8" s="148" t="s">
        <v>335</v>
      </c>
      <c r="E8" s="289">
        <v>195</v>
      </c>
    </row>
    <row r="9" spans="1:5" ht="104">
      <c r="A9" s="149" t="s">
        <v>336</v>
      </c>
      <c r="B9" s="148" t="s">
        <v>345</v>
      </c>
      <c r="C9" s="148" t="s">
        <v>325</v>
      </c>
      <c r="D9" s="148" t="s">
        <v>368</v>
      </c>
      <c r="E9" s="289">
        <v>195</v>
      </c>
    </row>
    <row r="10" spans="1:5" ht="13">
      <c r="A10" s="149"/>
      <c r="B10" s="148"/>
      <c r="C10" s="148"/>
      <c r="D10" s="148"/>
      <c r="E10" s="289"/>
    </row>
    <row r="11" spans="1:5" ht="143">
      <c r="A11" s="148" t="s">
        <v>331</v>
      </c>
      <c r="B11" s="148" t="s">
        <v>346</v>
      </c>
      <c r="C11" s="148" t="s">
        <v>332</v>
      </c>
      <c r="D11" s="148" t="s">
        <v>333</v>
      </c>
      <c r="E11" s="289">
        <v>205</v>
      </c>
    </row>
    <row r="12" spans="1:5" ht="171.75" customHeight="1">
      <c r="A12" s="148" t="s">
        <v>334</v>
      </c>
      <c r="B12" s="148" t="s">
        <v>347</v>
      </c>
      <c r="C12" s="148" t="s">
        <v>341</v>
      </c>
      <c r="D12" s="148" t="s">
        <v>348</v>
      </c>
      <c r="E12" s="289">
        <v>185</v>
      </c>
    </row>
  </sheetData>
  <phoneticPr fontId="23" type="noConversion"/>
  <printOptions horizontalCentered="1"/>
  <pageMargins left="0.75" right="0.75" top="0.7" bottom="1.25" header="0.5" footer="0.5"/>
  <pageSetup scale="85" orientation="portrait"/>
  <headerFooter>
    <oddFooter>&amp;C&amp;"Arial,Bold"&amp;K000000AssetWorks_x000D_Confidential Information_x000D_&amp;R&amp;9&amp;K000000&amp;P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16"/>
  <sheetViews>
    <sheetView workbookViewId="0">
      <selection activeCell="D26" sqref="D26"/>
    </sheetView>
  </sheetViews>
  <sheetFormatPr defaultColWidth="8.81640625" defaultRowHeight="12.5"/>
  <cols>
    <col min="1" max="1" width="3.36328125" customWidth="1"/>
    <col min="2" max="2" width="4.08984375" customWidth="1"/>
    <col min="3" max="3" width="3.453125" customWidth="1"/>
    <col min="4" max="4" width="74.6328125" customWidth="1"/>
    <col min="5" max="5" width="14" style="109" customWidth="1"/>
  </cols>
  <sheetData>
    <row r="2" spans="1:6" ht="20">
      <c r="A2" s="377" t="s">
        <v>765</v>
      </c>
      <c r="B2" s="377"/>
      <c r="C2" s="377"/>
      <c r="D2" s="377"/>
      <c r="E2" s="377"/>
    </row>
    <row r="3" spans="1:6" ht="15.5">
      <c r="A3" s="378" t="s">
        <v>1122</v>
      </c>
      <c r="B3" s="378"/>
      <c r="C3" s="378"/>
      <c r="D3" s="378"/>
      <c r="E3" s="378"/>
    </row>
    <row r="4" spans="1:6" ht="20">
      <c r="A4" s="107"/>
      <c r="B4" s="107"/>
      <c r="C4" s="107"/>
      <c r="D4" s="107"/>
      <c r="E4" s="107"/>
    </row>
    <row r="6" spans="1:6" ht="15.5">
      <c r="A6" s="108" t="s">
        <v>208</v>
      </c>
    </row>
    <row r="7" spans="1:6" ht="15.5">
      <c r="B7" s="108"/>
    </row>
    <row r="8" spans="1:6" ht="13">
      <c r="B8" s="110" t="s">
        <v>209</v>
      </c>
    </row>
    <row r="9" spans="1:6" ht="13">
      <c r="C9" s="111" t="s">
        <v>766</v>
      </c>
      <c r="E9" s="112" t="s">
        <v>764</v>
      </c>
    </row>
    <row r="11" spans="1:6">
      <c r="D11" s="113" t="s">
        <v>159</v>
      </c>
      <c r="E11" s="109">
        <v>0.18</v>
      </c>
    </row>
    <row r="12" spans="1:6">
      <c r="D12" s="113" t="s">
        <v>763</v>
      </c>
      <c r="E12" s="109">
        <v>0.28000000000000003</v>
      </c>
    </row>
    <row r="13" spans="1:6" ht="13">
      <c r="B13" s="116"/>
      <c r="C13" s="111"/>
      <c r="D13" t="s">
        <v>1053</v>
      </c>
      <c r="E13" s="109">
        <v>0.38</v>
      </c>
    </row>
    <row r="14" spans="1:6" ht="13">
      <c r="B14" s="110" t="s">
        <v>223</v>
      </c>
    </row>
    <row r="15" spans="1:6">
      <c r="C15" t="s">
        <v>536</v>
      </c>
      <c r="E15"/>
      <c r="F15" s="109"/>
    </row>
    <row r="16" spans="1:6">
      <c r="C16" t="s">
        <v>224</v>
      </c>
      <c r="E16"/>
      <c r="F16" s="109"/>
    </row>
    <row r="17" spans="2:6" s="117" customFormat="1" ht="12.75" customHeight="1">
      <c r="C17" s="376" t="s">
        <v>225</v>
      </c>
      <c r="D17" s="376"/>
      <c r="E17" s="118"/>
      <c r="F17" s="119"/>
    </row>
    <row r="18" spans="2:6" s="117" customFormat="1" ht="12.75" customHeight="1">
      <c r="C18" s="376" t="s">
        <v>226</v>
      </c>
      <c r="D18" s="376"/>
      <c r="E18" s="118"/>
      <c r="F18" s="119"/>
    </row>
    <row r="19" spans="2:6">
      <c r="C19" t="s">
        <v>760</v>
      </c>
      <c r="E19"/>
      <c r="F19" s="109"/>
    </row>
    <row r="20" spans="2:6" s="117" customFormat="1" ht="27" customHeight="1">
      <c r="C20" s="376" t="s">
        <v>227</v>
      </c>
      <c r="D20" s="376"/>
      <c r="E20" s="376"/>
      <c r="F20" s="118"/>
    </row>
    <row r="21" spans="2:6">
      <c r="C21" s="120"/>
      <c r="D21" s="118" t="s">
        <v>228</v>
      </c>
    </row>
    <row r="22" spans="2:6">
      <c r="C22" s="118"/>
      <c r="D22" s="118" t="s">
        <v>229</v>
      </c>
    </row>
    <row r="23" spans="2:6">
      <c r="C23" s="118"/>
      <c r="D23" s="118" t="s">
        <v>230</v>
      </c>
    </row>
    <row r="24" spans="2:6">
      <c r="C24" s="118"/>
      <c r="D24" s="118" t="s">
        <v>231</v>
      </c>
    </row>
    <row r="25" spans="2:6">
      <c r="C25" s="118"/>
      <c r="D25" s="118" t="s">
        <v>232</v>
      </c>
    </row>
    <row r="26" spans="2:6">
      <c r="C26" s="118"/>
      <c r="D26" s="118" t="s">
        <v>233</v>
      </c>
    </row>
    <row r="27" spans="2:6">
      <c r="C27" s="118"/>
      <c r="D27" s="118"/>
    </row>
    <row r="28" spans="2:6" ht="13">
      <c r="B28" s="116"/>
      <c r="C28" s="111"/>
    </row>
    <row r="29" spans="2:6" ht="13">
      <c r="B29" s="110" t="s">
        <v>859</v>
      </c>
      <c r="D29" s="121"/>
      <c r="E29" s="122"/>
    </row>
    <row r="30" spans="2:6">
      <c r="D30" s="121"/>
      <c r="E30" s="122"/>
    </row>
    <row r="31" spans="2:6" ht="13">
      <c r="C31" s="111" t="s">
        <v>766</v>
      </c>
      <c r="E31" s="112" t="s">
        <v>764</v>
      </c>
    </row>
    <row r="32" spans="2:6">
      <c r="D32" s="121" t="s">
        <v>234</v>
      </c>
      <c r="E32" s="122">
        <v>0.03</v>
      </c>
    </row>
    <row r="33" spans="1:5" ht="12.75" customHeight="1">
      <c r="B33" s="108"/>
      <c r="D33" s="121" t="s">
        <v>184</v>
      </c>
      <c r="E33" s="122">
        <v>0.01</v>
      </c>
    </row>
    <row r="34" spans="1:5">
      <c r="D34" s="121"/>
      <c r="E34" s="122"/>
    </row>
    <row r="35" spans="1:5" ht="25.5" customHeight="1">
      <c r="C35" s="123" t="s">
        <v>160</v>
      </c>
      <c r="D35" s="374" t="s">
        <v>192</v>
      </c>
      <c r="E35" s="374"/>
    </row>
    <row r="36" spans="1:5">
      <c r="D36" s="121"/>
      <c r="E36" s="122"/>
    </row>
    <row r="37" spans="1:5" ht="13">
      <c r="B37" s="110" t="s">
        <v>193</v>
      </c>
      <c r="D37" s="121"/>
      <c r="E37" s="122"/>
    </row>
    <row r="38" spans="1:5" ht="15.5">
      <c r="B38" s="108"/>
      <c r="D38" s="121"/>
      <c r="E38" s="122"/>
    </row>
    <row r="39" spans="1:5" ht="28.5" customHeight="1">
      <c r="B39" s="108"/>
      <c r="C39" s="375" t="s">
        <v>194</v>
      </c>
      <c r="D39" s="375"/>
      <c r="E39" s="375"/>
    </row>
    <row r="40" spans="1:5" ht="13">
      <c r="B40" s="116"/>
      <c r="C40" s="111"/>
    </row>
    <row r="41" spans="1:5" ht="13">
      <c r="B41" s="116"/>
      <c r="C41" s="376" t="s">
        <v>236</v>
      </c>
      <c r="D41" s="376"/>
      <c r="E41" s="376"/>
    </row>
    <row r="42" spans="1:5" ht="13">
      <c r="B42" s="116"/>
      <c r="C42" s="111"/>
    </row>
    <row r="43" spans="1:5" ht="13">
      <c r="B43" s="116"/>
      <c r="C43" s="111"/>
    </row>
    <row r="44" spans="1:5">
      <c r="C44" s="118"/>
      <c r="D44" s="118"/>
    </row>
    <row r="45" spans="1:5">
      <c r="C45" s="118"/>
      <c r="D45" s="118"/>
    </row>
    <row r="46" spans="1:5" ht="15.5">
      <c r="A46" s="108" t="s">
        <v>237</v>
      </c>
    </row>
    <row r="47" spans="1:5" ht="15.5">
      <c r="A47" s="108"/>
    </row>
    <row r="48" spans="1:5" ht="13">
      <c r="B48" s="125" t="s">
        <v>238</v>
      </c>
    </row>
    <row r="49" spans="2:5" ht="15.5">
      <c r="B49" s="108"/>
      <c r="C49" s="125"/>
    </row>
    <row r="50" spans="2:5" ht="13">
      <c r="C50" s="111" t="s">
        <v>239</v>
      </c>
      <c r="E50" s="112" t="s">
        <v>764</v>
      </c>
    </row>
    <row r="51" spans="2:5" ht="13">
      <c r="C51" s="111"/>
      <c r="E51" s="112"/>
    </row>
    <row r="52" spans="2:5">
      <c r="D52" s="126" t="s">
        <v>240</v>
      </c>
      <c r="E52" s="122"/>
    </row>
    <row r="53" spans="2:5">
      <c r="D53" s="121" t="s">
        <v>241</v>
      </c>
      <c r="E53" s="122">
        <v>2.5000000000000001E-2</v>
      </c>
    </row>
    <row r="54" spans="2:5">
      <c r="D54" s="121" t="s">
        <v>242</v>
      </c>
      <c r="E54" s="122">
        <v>7.4999999999999997E-2</v>
      </c>
    </row>
    <row r="55" spans="2:5">
      <c r="D55" s="121" t="s">
        <v>243</v>
      </c>
      <c r="E55" s="122">
        <v>0.125</v>
      </c>
    </row>
    <row r="56" spans="2:5">
      <c r="D56" s="121"/>
      <c r="E56" s="122"/>
    </row>
    <row r="57" spans="2:5">
      <c r="D57" s="126" t="s">
        <v>244</v>
      </c>
      <c r="E57" s="122"/>
    </row>
    <row r="58" spans="2:5">
      <c r="D58" s="121" t="s">
        <v>245</v>
      </c>
      <c r="E58" s="122">
        <v>2.5000000000000001E-2</v>
      </c>
    </row>
    <row r="59" spans="2:5">
      <c r="D59" s="121" t="s">
        <v>246</v>
      </c>
      <c r="E59" s="122">
        <v>0.05</v>
      </c>
    </row>
    <row r="60" spans="2:5">
      <c r="D60" s="121"/>
      <c r="E60" s="122"/>
    </row>
    <row r="61" spans="2:5">
      <c r="D61" s="126" t="s">
        <v>247</v>
      </c>
      <c r="E61" s="122"/>
    </row>
    <row r="62" spans="2:5">
      <c r="D62" s="121" t="s">
        <v>248</v>
      </c>
      <c r="E62" s="122">
        <v>0</v>
      </c>
    </row>
    <row r="63" spans="2:5">
      <c r="D63" s="121" t="s">
        <v>249</v>
      </c>
      <c r="E63" s="122">
        <v>1.4999999999999999E-2</v>
      </c>
    </row>
    <row r="64" spans="2:5">
      <c r="D64" s="121" t="s">
        <v>210</v>
      </c>
      <c r="E64" s="122">
        <v>7.4999999999999997E-2</v>
      </c>
    </row>
    <row r="65" spans="4:5">
      <c r="D65" s="121"/>
      <c r="E65" s="122"/>
    </row>
    <row r="66" spans="4:5" s="121" customFormat="1">
      <c r="D66" s="126" t="s">
        <v>211</v>
      </c>
      <c r="E66" s="127"/>
    </row>
    <row r="67" spans="4:5" s="121" customFormat="1">
      <c r="D67" s="121" t="s">
        <v>212</v>
      </c>
      <c r="E67" s="127">
        <v>0</v>
      </c>
    </row>
    <row r="68" spans="4:5" s="121" customFormat="1">
      <c r="D68" s="121" t="s">
        <v>213</v>
      </c>
      <c r="E68" s="127">
        <v>1.4999999999999999E-2</v>
      </c>
    </row>
    <row r="69" spans="4:5" s="121" customFormat="1">
      <c r="D69" s="121" t="s">
        <v>243</v>
      </c>
      <c r="E69" s="127">
        <v>7.4999999999999997E-2</v>
      </c>
    </row>
    <row r="70" spans="4:5">
      <c r="D70" s="121"/>
      <c r="E70" s="122"/>
    </row>
    <row r="71" spans="4:5" s="121" customFormat="1">
      <c r="D71" s="126" t="s">
        <v>214</v>
      </c>
      <c r="E71" s="127"/>
    </row>
    <row r="72" spans="4:5" s="121" customFormat="1">
      <c r="D72" s="121" t="s">
        <v>215</v>
      </c>
      <c r="E72" s="127">
        <v>0</v>
      </c>
    </row>
    <row r="73" spans="4:5" s="121" customFormat="1">
      <c r="D73" s="121" t="s">
        <v>216</v>
      </c>
      <c r="E73" s="127">
        <v>1.4999999999999999E-2</v>
      </c>
    </row>
    <row r="74" spans="4:5" s="121" customFormat="1">
      <c r="D74" s="121" t="s">
        <v>210</v>
      </c>
      <c r="E74" s="127">
        <v>7.4999999999999997E-2</v>
      </c>
    </row>
    <row r="75" spans="4:5" s="121" customFormat="1">
      <c r="E75" s="127"/>
    </row>
    <row r="76" spans="4:5">
      <c r="D76" s="126" t="s">
        <v>217</v>
      </c>
      <c r="E76" s="122"/>
    </row>
    <row r="77" spans="4:5">
      <c r="D77" s="121" t="s">
        <v>218</v>
      </c>
      <c r="E77" s="122">
        <v>0.05</v>
      </c>
    </row>
    <row r="78" spans="4:5">
      <c r="D78" s="121" t="s">
        <v>219</v>
      </c>
      <c r="E78" s="122">
        <v>0.1</v>
      </c>
    </row>
    <row r="79" spans="4:5">
      <c r="D79" s="121"/>
      <c r="E79" s="122"/>
    </row>
    <row r="80" spans="4:5">
      <c r="D80" s="126" t="s">
        <v>220</v>
      </c>
      <c r="E80" s="122"/>
    </row>
    <row r="81" spans="2:5">
      <c r="D81" s="121" t="s">
        <v>221</v>
      </c>
      <c r="E81" s="122">
        <v>2.5000000000000001E-2</v>
      </c>
    </row>
    <row r="82" spans="2:5">
      <c r="D82" s="121" t="s">
        <v>222</v>
      </c>
      <c r="E82" s="122">
        <v>7.4999999999999997E-2</v>
      </c>
    </row>
    <row r="83" spans="2:5">
      <c r="D83" s="121"/>
      <c r="E83" s="122"/>
    </row>
    <row r="84" spans="2:5">
      <c r="D84" s="126" t="s">
        <v>252</v>
      </c>
      <c r="E84" s="122"/>
    </row>
    <row r="85" spans="2:5">
      <c r="D85" s="121" t="s">
        <v>241</v>
      </c>
      <c r="E85" s="122">
        <v>2.5000000000000001E-2</v>
      </c>
    </row>
    <row r="86" spans="2:5">
      <c r="D86" s="121" t="s">
        <v>253</v>
      </c>
      <c r="E86" s="122">
        <v>7.4999999999999997E-2</v>
      </c>
    </row>
    <row r="87" spans="2:5">
      <c r="D87" s="121"/>
      <c r="E87" s="122"/>
    </row>
    <row r="88" spans="2:5">
      <c r="D88" s="126" t="s">
        <v>254</v>
      </c>
      <c r="E88" s="122"/>
    </row>
    <row r="89" spans="2:5">
      <c r="D89" s="121" t="s">
        <v>255</v>
      </c>
      <c r="E89" s="122">
        <v>2.5000000000000001E-2</v>
      </c>
    </row>
    <row r="90" spans="2:5">
      <c r="D90" s="121" t="s">
        <v>243</v>
      </c>
      <c r="E90" s="122">
        <v>7.4999999999999997E-2</v>
      </c>
    </row>
    <row r="91" spans="2:5">
      <c r="D91" s="121"/>
      <c r="E91" s="122"/>
    </row>
    <row r="92" spans="2:5">
      <c r="D92" s="126" t="s">
        <v>256</v>
      </c>
      <c r="E92" s="122">
        <v>0</v>
      </c>
    </row>
    <row r="93" spans="2:5">
      <c r="D93" s="121"/>
      <c r="E93" s="122"/>
    </row>
    <row r="94" spans="2:5" ht="13">
      <c r="C94" s="114"/>
      <c r="D94" s="115"/>
      <c r="E94" s="122"/>
    </row>
    <row r="95" spans="2:5" ht="13">
      <c r="C95" s="114"/>
      <c r="D95" s="115"/>
      <c r="E95" s="122"/>
    </row>
    <row r="96" spans="2:5" ht="13">
      <c r="B96" s="128" t="s">
        <v>257</v>
      </c>
      <c r="D96" s="129"/>
      <c r="E96" s="122"/>
    </row>
    <row r="97" spans="2:5" ht="13">
      <c r="C97" s="114"/>
      <c r="D97" s="129"/>
      <c r="E97" s="122"/>
    </row>
    <row r="98" spans="2:5" ht="24" customHeight="1">
      <c r="C98" s="114"/>
      <c r="D98" s="375" t="s">
        <v>767</v>
      </c>
      <c r="E98" s="375"/>
    </row>
    <row r="99" spans="2:5" ht="13">
      <c r="C99" s="114"/>
      <c r="D99" s="129"/>
      <c r="E99" s="122"/>
    </row>
    <row r="100" spans="2:5" ht="13">
      <c r="E100" s="112" t="s">
        <v>764</v>
      </c>
    </row>
    <row r="101" spans="2:5" ht="13">
      <c r="B101" s="125" t="s">
        <v>768</v>
      </c>
      <c r="C101" s="124"/>
      <c r="D101" s="130"/>
      <c r="E101" s="122">
        <v>0</v>
      </c>
    </row>
    <row r="102" spans="2:5" ht="13">
      <c r="B102" s="125" t="s">
        <v>769</v>
      </c>
      <c r="C102" s="124"/>
      <c r="D102" s="130"/>
      <c r="E102" s="122">
        <v>2.5000000000000001E-2</v>
      </c>
    </row>
    <row r="103" spans="2:5" ht="13">
      <c r="B103" s="125" t="s">
        <v>772</v>
      </c>
      <c r="C103" s="124"/>
      <c r="D103" s="130"/>
      <c r="E103" s="122">
        <v>0.05</v>
      </c>
    </row>
    <row r="104" spans="2:5" ht="13">
      <c r="B104" s="125" t="s">
        <v>858</v>
      </c>
      <c r="C104" s="124"/>
      <c r="D104" s="130"/>
      <c r="E104" s="122">
        <v>2.5000000000000001E-2</v>
      </c>
    </row>
    <row r="105" spans="2:5" ht="13">
      <c r="B105" s="125" t="s">
        <v>860</v>
      </c>
      <c r="C105" s="124"/>
      <c r="D105" s="130"/>
      <c r="E105" s="122">
        <v>2.5000000000000001E-2</v>
      </c>
    </row>
    <row r="106" spans="2:5">
      <c r="C106" s="118"/>
      <c r="D106" s="118"/>
    </row>
    <row r="107" spans="2:5" ht="15.5">
      <c r="B107" s="108" t="s">
        <v>235</v>
      </c>
      <c r="C107" s="114"/>
      <c r="D107" s="131"/>
      <c r="E107" s="122">
        <v>0</v>
      </c>
    </row>
    <row r="108" spans="2:5" ht="12.75" customHeight="1">
      <c r="C108" s="132"/>
      <c r="D108" s="132"/>
      <c r="E108" s="122"/>
    </row>
    <row r="109" spans="2:5" s="133" customFormat="1" ht="11.5">
      <c r="E109" s="134"/>
    </row>
    <row r="110" spans="2:5" s="133" customFormat="1" ht="11.5">
      <c r="E110" s="134"/>
    </row>
    <row r="112" spans="2:5" s="111" customFormat="1" ht="13">
      <c r="B112" s="111" t="s">
        <v>1119</v>
      </c>
      <c r="E112" s="370"/>
    </row>
    <row r="114" spans="4:4" ht="50">
      <c r="D114" s="113" t="s">
        <v>1120</v>
      </c>
    </row>
    <row r="116" spans="4:4">
      <c r="D116" t="s">
        <v>1121</v>
      </c>
    </row>
  </sheetData>
  <mergeCells count="9">
    <mergeCell ref="D35:E35"/>
    <mergeCell ref="C39:E39"/>
    <mergeCell ref="C41:E41"/>
    <mergeCell ref="D98:E98"/>
    <mergeCell ref="A2:E2"/>
    <mergeCell ref="A3:E3"/>
    <mergeCell ref="C17:D17"/>
    <mergeCell ref="C18:D18"/>
    <mergeCell ref="C20:E20"/>
  </mergeCells>
  <phoneticPr fontId="23" type="noConversion"/>
  <printOptions horizontalCentered="1"/>
  <pageMargins left="0.75" right="0.75" top="0.7" bottom="1.25" header="0.5" footer="0.5"/>
  <pageSetup scale="85" orientation="portrait"/>
  <headerFooter>
    <oddFooter>&amp;C&amp;"Arial,Bold"&amp;K000000AssetWorks_x000D_Confidential Information_x000D_&amp;R&amp;9&amp;K000000&amp;P of &amp;N</oddFooter>
  </headerFooter>
  <rowBreaks count="1" manualBreakCount="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29"/>
  <sheetViews>
    <sheetView showGridLines="0" tabSelected="1" workbookViewId="0">
      <pane ySplit="3" topLeftCell="A103" activePane="bottomLeft" state="frozen"/>
      <selection activeCell="A34" sqref="A34:I34"/>
      <selection pane="bottomLeft" activeCell="F131" sqref="F131"/>
    </sheetView>
  </sheetViews>
  <sheetFormatPr defaultColWidth="9.08984375" defaultRowHeight="12.5"/>
  <cols>
    <col min="1" max="1" width="7.36328125" style="15" customWidth="1"/>
    <col min="2" max="2" width="66.36328125" style="21" customWidth="1"/>
    <col min="3" max="3" width="20.36328125" style="21" customWidth="1"/>
    <col min="4" max="4" width="18.81640625" style="18" customWidth="1"/>
    <col min="5" max="5" width="2.453125" style="18" customWidth="1"/>
    <col min="6" max="6" width="18" style="15" customWidth="1"/>
    <col min="7" max="16384" width="9.08984375" style="15"/>
  </cols>
  <sheetData>
    <row r="1" spans="2:6" ht="33" customHeight="1">
      <c r="B1" s="16"/>
      <c r="C1" s="16"/>
      <c r="D1" s="201" t="str">
        <f>Cover!A34</f>
        <v>Effective upon Award</v>
      </c>
      <c r="E1" s="202"/>
      <c r="F1" s="202"/>
    </row>
    <row r="2" spans="2:6" ht="13">
      <c r="B2" s="17"/>
      <c r="C2" s="17"/>
    </row>
    <row r="3" spans="2:6" s="19" customFormat="1" ht="63" customHeight="1">
      <c r="B3" s="63" t="s">
        <v>179</v>
      </c>
      <c r="C3" s="63"/>
      <c r="D3" s="64" t="s">
        <v>98</v>
      </c>
      <c r="E3" s="64"/>
      <c r="F3" s="64" t="s">
        <v>99</v>
      </c>
    </row>
    <row r="4" spans="2:6" s="19" customFormat="1" ht="13">
      <c r="B4" s="19" t="s">
        <v>100</v>
      </c>
      <c r="D4" s="20"/>
      <c r="E4" s="20"/>
      <c r="F4" s="20"/>
    </row>
    <row r="5" spans="2:6" ht="13">
      <c r="B5" s="17" t="s">
        <v>101</v>
      </c>
      <c r="C5" s="17"/>
      <c r="D5" s="138"/>
    </row>
    <row r="6" spans="2:6">
      <c r="B6" s="203" t="s">
        <v>102</v>
      </c>
      <c r="D6" s="138">
        <v>50</v>
      </c>
      <c r="F6" s="22"/>
    </row>
    <row r="7" spans="2:6">
      <c r="B7" s="21" t="s">
        <v>202</v>
      </c>
      <c r="D7" s="138">
        <v>48</v>
      </c>
      <c r="F7" s="22"/>
    </row>
    <row r="8" spans="2:6">
      <c r="B8" s="21" t="s">
        <v>103</v>
      </c>
      <c r="D8" s="18">
        <v>45</v>
      </c>
      <c r="F8" s="22"/>
    </row>
    <row r="9" spans="2:6">
      <c r="B9" s="21" t="s">
        <v>104</v>
      </c>
      <c r="D9" s="18">
        <v>42</v>
      </c>
      <c r="F9" s="22"/>
    </row>
    <row r="10" spans="2:6">
      <c r="B10" s="21" t="s">
        <v>203</v>
      </c>
      <c r="D10" s="18">
        <v>40</v>
      </c>
      <c r="F10" s="22"/>
    </row>
    <row r="11" spans="2:6">
      <c r="B11" s="21" t="s">
        <v>204</v>
      </c>
      <c r="D11" s="18">
        <v>38</v>
      </c>
      <c r="F11" s="22"/>
    </row>
    <row r="12" spans="2:6">
      <c r="B12" s="21" t="s">
        <v>40</v>
      </c>
      <c r="D12" s="18">
        <v>35</v>
      </c>
      <c r="F12" s="22"/>
    </row>
    <row r="13" spans="2:6">
      <c r="B13" s="21" t="s">
        <v>41</v>
      </c>
      <c r="D13" s="18">
        <v>30</v>
      </c>
      <c r="F13" s="22"/>
    </row>
    <row r="14" spans="2:6">
      <c r="B14" s="21" t="s">
        <v>42</v>
      </c>
      <c r="D14" s="18">
        <v>28</v>
      </c>
      <c r="F14" s="22"/>
    </row>
    <row r="15" spans="2:6">
      <c r="B15" s="21" t="s">
        <v>43</v>
      </c>
      <c r="D15" s="18">
        <v>25</v>
      </c>
      <c r="F15" s="22"/>
    </row>
    <row r="16" spans="2:6">
      <c r="B16" s="21" t="s">
        <v>44</v>
      </c>
      <c r="D16" s="18">
        <v>20</v>
      </c>
      <c r="F16" s="22"/>
    </row>
    <row r="17" spans="2:6">
      <c r="B17" s="21" t="s">
        <v>45</v>
      </c>
      <c r="D17" s="18">
        <v>15</v>
      </c>
      <c r="F17" s="22"/>
    </row>
    <row r="18" spans="2:6">
      <c r="B18" s="21" t="s">
        <v>50</v>
      </c>
      <c r="D18" s="18">
        <v>10</v>
      </c>
      <c r="F18" s="22"/>
    </row>
    <row r="19" spans="2:6">
      <c r="B19" s="21" t="s">
        <v>51</v>
      </c>
      <c r="D19" s="23">
        <v>7.5</v>
      </c>
      <c r="E19" s="23"/>
      <c r="F19" s="22"/>
    </row>
    <row r="20" spans="2:6">
      <c r="B20" s="21" t="s">
        <v>52</v>
      </c>
      <c r="D20" s="18">
        <v>5</v>
      </c>
      <c r="F20" s="22"/>
    </row>
    <row r="21" spans="2:6">
      <c r="F21" s="24"/>
    </row>
    <row r="22" spans="2:6" ht="13">
      <c r="B22" s="17" t="s">
        <v>53</v>
      </c>
      <c r="C22" s="17"/>
      <c r="F22" s="24"/>
    </row>
    <row r="23" spans="2:6">
      <c r="B23" s="21" t="s">
        <v>54</v>
      </c>
      <c r="D23" s="18">
        <v>475</v>
      </c>
      <c r="F23" s="22"/>
    </row>
    <row r="24" spans="2:6">
      <c r="B24" s="21" t="s">
        <v>124</v>
      </c>
      <c r="D24" s="18">
        <v>450</v>
      </c>
      <c r="F24" s="22"/>
    </row>
    <row r="25" spans="2:6">
      <c r="B25" s="21" t="s">
        <v>125</v>
      </c>
      <c r="D25" s="18">
        <v>425</v>
      </c>
      <c r="F25" s="22"/>
    </row>
    <row r="26" spans="2:6">
      <c r="B26" s="21" t="s">
        <v>126</v>
      </c>
      <c r="D26" s="18">
        <v>400</v>
      </c>
      <c r="F26" s="22"/>
    </row>
    <row r="27" spans="2:6">
      <c r="B27" s="21" t="s">
        <v>127</v>
      </c>
      <c r="D27" s="18">
        <v>375</v>
      </c>
      <c r="F27" s="22"/>
    </row>
    <row r="28" spans="2:6">
      <c r="B28" s="21" t="s">
        <v>128</v>
      </c>
      <c r="D28" s="18">
        <v>350</v>
      </c>
      <c r="F28" s="22"/>
    </row>
    <row r="29" spans="2:6">
      <c r="B29" s="21" t="s">
        <v>129</v>
      </c>
      <c r="D29" s="18">
        <v>325</v>
      </c>
      <c r="F29" s="22"/>
    </row>
    <row r="30" spans="2:6">
      <c r="B30" s="21" t="s">
        <v>130</v>
      </c>
      <c r="D30" s="18">
        <v>300</v>
      </c>
      <c r="F30" s="22"/>
    </row>
    <row r="31" spans="2:6">
      <c r="B31" s="21" t="s">
        <v>131</v>
      </c>
      <c r="D31" s="18">
        <v>275</v>
      </c>
      <c r="F31" s="22"/>
    </row>
    <row r="32" spans="2:6">
      <c r="B32" s="21" t="s">
        <v>68</v>
      </c>
      <c r="D32" s="18">
        <v>250</v>
      </c>
      <c r="F32" s="22"/>
    </row>
    <row r="33" spans="2:6">
      <c r="F33" s="25"/>
    </row>
    <row r="34" spans="2:6" ht="13">
      <c r="B34" s="17" t="s">
        <v>69</v>
      </c>
      <c r="C34" s="17"/>
      <c r="F34" s="25"/>
    </row>
    <row r="35" spans="2:6">
      <c r="B35" s="21" t="s">
        <v>70</v>
      </c>
      <c r="D35" s="18">
        <v>1250</v>
      </c>
      <c r="F35" s="22"/>
    </row>
    <row r="36" spans="2:6">
      <c r="B36" s="21" t="s">
        <v>71</v>
      </c>
      <c r="D36" s="18">
        <v>1000</v>
      </c>
      <c r="F36" s="22"/>
    </row>
    <row r="37" spans="2:6">
      <c r="B37" s="21" t="s">
        <v>72</v>
      </c>
      <c r="D37" s="18">
        <v>950</v>
      </c>
      <c r="F37" s="22"/>
    </row>
    <row r="38" spans="2:6">
      <c r="B38" s="21" t="s">
        <v>73</v>
      </c>
      <c r="D38" s="18">
        <v>900</v>
      </c>
      <c r="F38" s="22"/>
    </row>
    <row r="39" spans="2:6">
      <c r="B39" s="21" t="s">
        <v>185</v>
      </c>
      <c r="D39" s="18">
        <v>850</v>
      </c>
      <c r="F39" s="22"/>
    </row>
    <row r="40" spans="2:6">
      <c r="B40" s="21" t="s">
        <v>74</v>
      </c>
      <c r="D40" s="18">
        <v>800</v>
      </c>
      <c r="F40" s="22"/>
    </row>
    <row r="41" spans="2:6">
      <c r="B41" s="21" t="s">
        <v>75</v>
      </c>
      <c r="D41" s="18">
        <v>750</v>
      </c>
      <c r="F41" s="22"/>
    </row>
    <row r="42" spans="2:6">
      <c r="B42" s="21" t="s">
        <v>76</v>
      </c>
      <c r="D42" s="18">
        <v>700</v>
      </c>
      <c r="F42" s="22"/>
    </row>
    <row r="43" spans="2:6">
      <c r="F43" s="25"/>
    </row>
    <row r="44" spans="2:6" ht="13">
      <c r="B44" s="17" t="s">
        <v>77</v>
      </c>
      <c r="C44" s="17"/>
      <c r="F44" s="25"/>
    </row>
    <row r="45" spans="2:6">
      <c r="B45" s="203" t="s">
        <v>537</v>
      </c>
      <c r="D45" s="25">
        <v>2000</v>
      </c>
      <c r="E45" s="25"/>
      <c r="F45" s="22"/>
    </row>
    <row r="46" spans="2:6">
      <c r="B46" s="21" t="s">
        <v>538</v>
      </c>
      <c r="D46" s="25">
        <v>1750</v>
      </c>
      <c r="E46" s="25"/>
      <c r="F46" s="22"/>
    </row>
    <row r="47" spans="2:6">
      <c r="B47" s="21" t="s">
        <v>539</v>
      </c>
      <c r="D47" s="25">
        <v>1500</v>
      </c>
      <c r="E47" s="25"/>
      <c r="F47" s="22"/>
    </row>
    <row r="48" spans="2:6">
      <c r="B48" s="21" t="s">
        <v>540</v>
      </c>
      <c r="D48" s="25">
        <v>1250</v>
      </c>
      <c r="E48" s="25"/>
      <c r="F48" s="22"/>
    </row>
    <row r="49" spans="2:6">
      <c r="B49" s="21" t="s">
        <v>541</v>
      </c>
      <c r="D49" s="25">
        <v>1000</v>
      </c>
      <c r="E49" s="25"/>
      <c r="F49" s="22"/>
    </row>
    <row r="50" spans="2:6">
      <c r="B50" s="21" t="s">
        <v>542</v>
      </c>
      <c r="D50" s="25">
        <v>900</v>
      </c>
      <c r="E50" s="25"/>
      <c r="F50" s="22"/>
    </row>
    <row r="51" spans="2:6">
      <c r="B51" s="21" t="s">
        <v>543</v>
      </c>
      <c r="D51" s="25">
        <v>850</v>
      </c>
      <c r="E51" s="25"/>
      <c r="F51" s="22"/>
    </row>
    <row r="52" spans="2:6">
      <c r="D52" s="25"/>
      <c r="E52" s="25"/>
      <c r="F52" s="25"/>
    </row>
    <row r="53" spans="2:6" ht="13">
      <c r="B53" s="17" t="s">
        <v>544</v>
      </c>
      <c r="C53" s="17"/>
      <c r="D53" s="25"/>
      <c r="E53" s="25"/>
      <c r="F53" s="25"/>
    </row>
    <row r="54" spans="2:6" ht="13">
      <c r="B54" s="204" t="s">
        <v>545</v>
      </c>
      <c r="C54" s="26"/>
      <c r="D54" s="27">
        <v>10</v>
      </c>
      <c r="E54" s="25"/>
      <c r="F54" s="28"/>
    </row>
    <row r="55" spans="2:6" ht="13">
      <c r="B55" s="26" t="s">
        <v>546</v>
      </c>
      <c r="C55" s="26"/>
      <c r="D55" s="27">
        <v>8</v>
      </c>
      <c r="E55" s="25"/>
      <c r="F55" s="28"/>
    </row>
    <row r="56" spans="2:6" ht="13">
      <c r="B56" s="26" t="s">
        <v>547</v>
      </c>
      <c r="C56" s="26"/>
      <c r="D56" s="27">
        <v>6</v>
      </c>
      <c r="E56" s="25"/>
      <c r="F56" s="28"/>
    </row>
    <row r="57" spans="2:6" ht="13">
      <c r="B57" s="26" t="s">
        <v>548</v>
      </c>
      <c r="C57" s="26"/>
      <c r="D57" s="27">
        <v>5</v>
      </c>
      <c r="E57" s="25"/>
      <c r="F57" s="29"/>
    </row>
    <row r="58" spans="2:6" ht="13">
      <c r="B58" s="26" t="s">
        <v>549</v>
      </c>
      <c r="C58" s="26"/>
      <c r="D58" s="27">
        <v>4.5</v>
      </c>
      <c r="F58" s="29"/>
    </row>
    <row r="59" spans="2:6">
      <c r="B59" s="30"/>
      <c r="C59" s="30"/>
    </row>
    <row r="60" spans="2:6" ht="13">
      <c r="B60" s="31" t="s">
        <v>105</v>
      </c>
      <c r="C60" s="31"/>
    </row>
    <row r="61" spans="2:6">
      <c r="B61" s="26" t="s">
        <v>106</v>
      </c>
      <c r="C61" s="26"/>
    </row>
    <row r="62" spans="2:6">
      <c r="B62" s="26" t="s">
        <v>107</v>
      </c>
      <c r="C62" s="26"/>
    </row>
    <row r="63" spans="2:6" ht="13">
      <c r="B63" s="26" t="s">
        <v>108</v>
      </c>
      <c r="C63" s="26"/>
      <c r="D63" s="32">
        <v>5</v>
      </c>
      <c r="E63" s="25"/>
      <c r="F63" s="28"/>
    </row>
    <row r="64" spans="2:6" ht="13">
      <c r="B64" s="26" t="s">
        <v>109</v>
      </c>
      <c r="C64" s="26"/>
      <c r="D64" s="32">
        <v>4</v>
      </c>
      <c r="E64" s="25"/>
      <c r="F64" s="28"/>
    </row>
    <row r="65" spans="2:6" ht="13">
      <c r="B65" s="26" t="s">
        <v>110</v>
      </c>
      <c r="C65" s="26"/>
      <c r="D65" s="32">
        <v>3</v>
      </c>
      <c r="E65" s="25"/>
      <c r="F65" s="28"/>
    </row>
    <row r="66" spans="2:6" ht="13">
      <c r="B66" s="26" t="s">
        <v>111</v>
      </c>
      <c r="C66" s="26"/>
      <c r="D66" s="32">
        <v>2</v>
      </c>
      <c r="E66" s="25"/>
      <c r="F66" s="29"/>
    </row>
    <row r="67" spans="2:6">
      <c r="B67" s="26" t="s">
        <v>112</v>
      </c>
      <c r="C67" s="26"/>
      <c r="D67" s="23">
        <v>1</v>
      </c>
      <c r="F67" s="33"/>
    </row>
    <row r="68" spans="2:6">
      <c r="B68" s="30"/>
      <c r="C68" s="30"/>
    </row>
    <row r="69" spans="2:6" ht="13">
      <c r="B69" s="31" t="s">
        <v>113</v>
      </c>
      <c r="C69" s="31"/>
    </row>
    <row r="70" spans="2:6">
      <c r="B70" s="26" t="str">
        <f>B6</f>
        <v>FleetFocus Size (1-199 Units)- per vehicle unit (non bus/ non transit)</v>
      </c>
      <c r="C70" s="26"/>
      <c r="D70" s="18">
        <f>D6*0.4</f>
        <v>20</v>
      </c>
      <c r="F70" s="33"/>
    </row>
    <row r="71" spans="2:6">
      <c r="B71" s="21" t="s">
        <v>202</v>
      </c>
      <c r="D71" s="18">
        <f t="shared" ref="D71:D84" si="0">D7*0.4</f>
        <v>19.200000000000003</v>
      </c>
      <c r="F71" s="33"/>
    </row>
    <row r="72" spans="2:6">
      <c r="B72" s="26" t="str">
        <f>B8</f>
        <v>FleetFocus Size (750 - 999 Units)- per vehicle unit(non bus/ non transit)</v>
      </c>
      <c r="C72" s="26"/>
      <c r="D72" s="18">
        <f t="shared" si="0"/>
        <v>18</v>
      </c>
      <c r="F72" s="33"/>
    </row>
    <row r="73" spans="2:6">
      <c r="B73" s="26" t="str">
        <f t="shared" ref="B73:B84" si="1">B9</f>
        <v>FleetFocus Size (1000 - 2499 Units)-per vehicle unit (non bus/ non transit)</v>
      </c>
      <c r="C73" s="26"/>
      <c r="D73" s="18">
        <f t="shared" si="0"/>
        <v>16.8</v>
      </c>
      <c r="F73" s="33"/>
    </row>
    <row r="74" spans="2:6">
      <c r="B74" s="26" t="str">
        <f t="shared" si="1"/>
        <v>FleetFocus Size (2500-4999 Units)- per vehicle unit (non bus/ non transit)</v>
      </c>
      <c r="C74" s="26"/>
      <c r="D74" s="18">
        <f t="shared" si="0"/>
        <v>16</v>
      </c>
      <c r="F74" s="33"/>
    </row>
    <row r="75" spans="2:6">
      <c r="B75" s="26" t="str">
        <f t="shared" si="1"/>
        <v>FleetFocus Size (5000 - 7499 Units)-per vehicle unit (non bus/ non transit)</v>
      </c>
      <c r="C75" s="26"/>
      <c r="D75" s="18">
        <f t="shared" si="0"/>
        <v>15.200000000000001</v>
      </c>
      <c r="F75" s="33"/>
    </row>
    <row r="76" spans="2:6">
      <c r="B76" s="26" t="str">
        <f t="shared" si="1"/>
        <v>FleetFocus Size (7500- 9999 Units)- per vehicle unit (non bus/ non transit)</v>
      </c>
      <c r="C76" s="26"/>
      <c r="D76" s="18">
        <f t="shared" si="0"/>
        <v>14</v>
      </c>
      <c r="F76" s="33"/>
    </row>
    <row r="77" spans="2:6">
      <c r="B77" s="26" t="str">
        <f t="shared" si="1"/>
        <v>FleetFocus Size (10000- 12499 Units)- per vehicle unit (non bus/ non transit)</v>
      </c>
      <c r="C77" s="26"/>
      <c r="D77" s="18">
        <f t="shared" si="0"/>
        <v>12</v>
      </c>
      <c r="F77" s="33"/>
    </row>
    <row r="78" spans="2:6">
      <c r="B78" s="26" t="str">
        <f t="shared" si="1"/>
        <v>FleetFocus Size (12500-14999 Units)- per vehicle unit (non bus/ non transit)</v>
      </c>
      <c r="C78" s="26"/>
      <c r="D78" s="18">
        <f t="shared" si="0"/>
        <v>11.200000000000001</v>
      </c>
      <c r="F78" s="33"/>
    </row>
    <row r="79" spans="2:6">
      <c r="B79" s="26" t="str">
        <f t="shared" si="1"/>
        <v>FleetFocus Size (15000-19999 Units)- per vehicle unit (non bus/ non transit)</v>
      </c>
      <c r="C79" s="26"/>
      <c r="D79" s="18">
        <f t="shared" si="0"/>
        <v>10</v>
      </c>
      <c r="F79" s="33"/>
    </row>
    <row r="80" spans="2:6">
      <c r="B80" s="26" t="str">
        <f t="shared" si="1"/>
        <v>FleetFocus Size (20000- 29999 Units)- per vehicle unit (non bus/ non transit)</v>
      </c>
      <c r="C80" s="26"/>
      <c r="D80" s="18">
        <f t="shared" si="0"/>
        <v>8</v>
      </c>
      <c r="F80" s="33"/>
    </row>
    <row r="81" spans="2:6">
      <c r="B81" s="26" t="str">
        <f t="shared" si="1"/>
        <v>FleetFocus Size (30000- 49999 Units)- per vehicle unit (non bus/ non transit)</v>
      </c>
      <c r="C81" s="26"/>
      <c r="D81" s="18">
        <f t="shared" si="0"/>
        <v>6</v>
      </c>
      <c r="F81" s="33"/>
    </row>
    <row r="82" spans="2:6">
      <c r="B82" s="26" t="str">
        <f t="shared" si="1"/>
        <v>FleetFocus Size (50000-99999- Units)- per vehicle unit (non bus/ non transit)</v>
      </c>
      <c r="C82" s="26"/>
      <c r="D82" s="18">
        <f t="shared" si="0"/>
        <v>4</v>
      </c>
      <c r="F82" s="33"/>
    </row>
    <row r="83" spans="2:6">
      <c r="B83" s="26" t="str">
        <f t="shared" si="1"/>
        <v>FleetFocus Size (100000-299999- Units)- per vehicle unit (non bus/ non transit)</v>
      </c>
      <c r="C83" s="26"/>
      <c r="D83" s="18">
        <f t="shared" si="0"/>
        <v>3</v>
      </c>
      <c r="F83" s="33"/>
    </row>
    <row r="84" spans="2:6">
      <c r="B84" s="26" t="str">
        <f t="shared" si="1"/>
        <v>FleetFocus Size (300000+Units)- per vehicle unit (non bus/ non transit)</v>
      </c>
      <c r="C84" s="26"/>
      <c r="D84" s="18">
        <f t="shared" si="0"/>
        <v>2</v>
      </c>
      <c r="F84" s="33"/>
    </row>
    <row r="85" spans="2:6" ht="15" customHeight="1">
      <c r="B85" s="30"/>
      <c r="C85" s="30"/>
    </row>
    <row r="86" spans="2:6" ht="13">
      <c r="B86" s="17" t="s">
        <v>660</v>
      </c>
      <c r="C86" s="17"/>
      <c r="D86" s="138"/>
    </row>
    <row r="87" spans="2:6">
      <c r="B87" s="203" t="s">
        <v>645</v>
      </c>
      <c r="D87" s="138">
        <v>100</v>
      </c>
      <c r="F87" s="22"/>
    </row>
    <row r="88" spans="2:6">
      <c r="B88" s="203" t="s">
        <v>646</v>
      </c>
      <c r="D88" s="138">
        <v>90</v>
      </c>
      <c r="F88" s="22"/>
    </row>
    <row r="89" spans="2:6">
      <c r="B89" s="203" t="s">
        <v>647</v>
      </c>
      <c r="D89" s="138">
        <v>90</v>
      </c>
      <c r="F89" s="22"/>
    </row>
    <row r="90" spans="2:6">
      <c r="B90" s="21" t="s">
        <v>644</v>
      </c>
      <c r="D90" s="18">
        <v>45</v>
      </c>
      <c r="F90" s="22"/>
    </row>
    <row r="91" spans="2:6">
      <c r="B91" s="21" t="s">
        <v>648</v>
      </c>
      <c r="D91" s="18">
        <v>42</v>
      </c>
      <c r="F91" s="22"/>
    </row>
    <row r="92" spans="2:6">
      <c r="B92" s="21" t="s">
        <v>649</v>
      </c>
      <c r="D92" s="18">
        <v>40</v>
      </c>
      <c r="F92" s="22"/>
    </row>
    <row r="93" spans="2:6">
      <c r="B93" s="21" t="s">
        <v>650</v>
      </c>
      <c r="D93" s="18">
        <v>38</v>
      </c>
      <c r="F93" s="22"/>
    </row>
    <row r="94" spans="2:6">
      <c r="B94" s="21" t="s">
        <v>651</v>
      </c>
      <c r="D94" s="18">
        <v>35</v>
      </c>
      <c r="F94" s="22"/>
    </row>
    <row r="95" spans="2:6">
      <c r="B95" s="21" t="s">
        <v>652</v>
      </c>
      <c r="D95" s="18">
        <v>30</v>
      </c>
      <c r="F95" s="22"/>
    </row>
    <row r="96" spans="2:6">
      <c r="B96" s="21" t="s">
        <v>653</v>
      </c>
      <c r="D96" s="18">
        <v>28</v>
      </c>
      <c r="F96" s="22"/>
    </row>
    <row r="97" spans="2:6">
      <c r="B97" s="21" t="s">
        <v>654</v>
      </c>
      <c r="D97" s="18">
        <v>25</v>
      </c>
      <c r="F97" s="22"/>
    </row>
    <row r="98" spans="2:6">
      <c r="B98" s="21" t="s">
        <v>655</v>
      </c>
      <c r="D98" s="18">
        <v>20</v>
      </c>
      <c r="F98" s="22"/>
    </row>
    <row r="99" spans="2:6">
      <c r="B99" s="21" t="s">
        <v>656</v>
      </c>
      <c r="D99" s="18">
        <v>15</v>
      </c>
      <c r="F99" s="22"/>
    </row>
    <row r="100" spans="2:6">
      <c r="B100" s="21" t="s">
        <v>657</v>
      </c>
      <c r="D100" s="18">
        <v>10</v>
      </c>
      <c r="F100" s="22"/>
    </row>
    <row r="101" spans="2:6">
      <c r="B101" s="21" t="s">
        <v>658</v>
      </c>
      <c r="D101" s="23">
        <v>7.5</v>
      </c>
      <c r="E101" s="23"/>
      <c r="F101" s="22"/>
    </row>
    <row r="102" spans="2:6">
      <c r="B102" s="21" t="s">
        <v>659</v>
      </c>
      <c r="D102" s="18">
        <v>5</v>
      </c>
      <c r="F102" s="22"/>
    </row>
    <row r="103" spans="2:6">
      <c r="F103" s="22"/>
    </row>
    <row r="104" spans="2:6" ht="13">
      <c r="B104" s="207" t="s">
        <v>114</v>
      </c>
      <c r="C104" s="208"/>
      <c r="D104" s="209"/>
    </row>
    <row r="105" spans="2:6" ht="13">
      <c r="B105" s="210" t="s">
        <v>115</v>
      </c>
      <c r="C105" s="211"/>
      <c r="D105" s="212"/>
    </row>
    <row r="106" spans="2:6" ht="13">
      <c r="B106" s="210" t="s">
        <v>534</v>
      </c>
      <c r="C106" s="211"/>
      <c r="D106" s="212"/>
    </row>
    <row r="107" spans="2:6" ht="13">
      <c r="B107" s="213" t="s">
        <v>116</v>
      </c>
      <c r="C107" s="214"/>
      <c r="D107" s="215"/>
    </row>
    <row r="108" spans="2:6">
      <c r="B108" s="26"/>
      <c r="C108" s="26"/>
    </row>
    <row r="109" spans="2:6" ht="13">
      <c r="B109" s="17" t="s">
        <v>117</v>
      </c>
      <c r="C109" s="17"/>
    </row>
    <row r="110" spans="2:6">
      <c r="B110" s="34" t="s">
        <v>186</v>
      </c>
      <c r="C110" s="34"/>
      <c r="D110" s="96">
        <v>0.05</v>
      </c>
      <c r="E110" s="35"/>
      <c r="F110" s="97">
        <f>D110+0.05</f>
        <v>0.1</v>
      </c>
    </row>
    <row r="111" spans="2:6">
      <c r="B111" s="34" t="s">
        <v>118</v>
      </c>
      <c r="C111" s="34"/>
      <c r="D111" s="96">
        <v>0.1</v>
      </c>
      <c r="E111" s="35"/>
      <c r="F111" s="97">
        <f>D111+0.05</f>
        <v>0.15000000000000002</v>
      </c>
    </row>
    <row r="112" spans="2:6">
      <c r="B112" s="200" t="s">
        <v>557</v>
      </c>
      <c r="C112" s="34"/>
      <c r="D112" s="96">
        <v>0.05</v>
      </c>
      <c r="E112" s="35"/>
      <c r="F112" s="97">
        <f>D112+0.05</f>
        <v>0.1</v>
      </c>
    </row>
    <row r="113" spans="2:6">
      <c r="B113" s="34" t="s">
        <v>119</v>
      </c>
      <c r="C113" s="34"/>
      <c r="D113" s="96">
        <v>0.1</v>
      </c>
      <c r="E113" s="35"/>
      <c r="F113" s="97">
        <f t="shared" ref="F113:F123" si="2">D113+0.05</f>
        <v>0.15000000000000002</v>
      </c>
    </row>
    <row r="114" spans="2:6" ht="13">
      <c r="B114" s="37" t="s">
        <v>22</v>
      </c>
      <c r="C114" s="37"/>
      <c r="D114" s="96"/>
      <c r="E114" s="35"/>
      <c r="F114" s="97"/>
    </row>
    <row r="115" spans="2:6">
      <c r="B115" s="34" t="s">
        <v>120</v>
      </c>
      <c r="C115" s="34"/>
      <c r="D115" s="96">
        <v>0.05</v>
      </c>
      <c r="E115" s="35"/>
      <c r="F115" s="97">
        <f t="shared" si="2"/>
        <v>0.1</v>
      </c>
    </row>
    <row r="116" spans="2:6" ht="13">
      <c r="B116" s="37" t="s">
        <v>23</v>
      </c>
      <c r="C116" s="37"/>
      <c r="D116" s="96"/>
      <c r="E116" s="35"/>
      <c r="F116" s="97"/>
    </row>
    <row r="117" spans="2:6">
      <c r="B117" s="34" t="s">
        <v>121</v>
      </c>
      <c r="C117" s="34"/>
      <c r="D117" s="96">
        <v>0.05</v>
      </c>
      <c r="E117" s="35"/>
      <c r="F117" s="97">
        <f t="shared" si="2"/>
        <v>0.1</v>
      </c>
    </row>
    <row r="118" spans="2:6">
      <c r="B118" s="34" t="s">
        <v>137</v>
      </c>
      <c r="C118" s="34"/>
      <c r="D118" s="96">
        <v>0.05</v>
      </c>
      <c r="E118" s="35"/>
      <c r="F118" s="97">
        <f>D118+0.05</f>
        <v>0.1</v>
      </c>
    </row>
    <row r="119" spans="2:6">
      <c r="B119" s="200" t="s">
        <v>552</v>
      </c>
      <c r="C119" s="34"/>
      <c r="D119" s="35">
        <v>0.05</v>
      </c>
      <c r="E119" s="35"/>
      <c r="F119" s="36">
        <v>0.1</v>
      </c>
    </row>
    <row r="120" spans="2:6">
      <c r="B120" s="34" t="s">
        <v>122</v>
      </c>
      <c r="C120" s="34"/>
      <c r="D120" s="96">
        <v>0.05</v>
      </c>
      <c r="E120" s="35"/>
      <c r="F120" s="97">
        <f t="shared" si="2"/>
        <v>0.1</v>
      </c>
    </row>
    <row r="121" spans="2:6">
      <c r="B121" s="200" t="s">
        <v>535</v>
      </c>
      <c r="C121" s="34"/>
      <c r="D121" s="96">
        <v>0.05</v>
      </c>
      <c r="E121" s="35"/>
      <c r="F121" s="97">
        <v>0.1</v>
      </c>
    </row>
    <row r="122" spans="2:6">
      <c r="B122" s="200" t="s">
        <v>550</v>
      </c>
      <c r="C122" s="34"/>
      <c r="D122" s="96">
        <v>0.05</v>
      </c>
      <c r="E122" s="35"/>
      <c r="F122" s="97">
        <f t="shared" si="2"/>
        <v>0.1</v>
      </c>
    </row>
    <row r="123" spans="2:6">
      <c r="B123" s="200" t="s">
        <v>551</v>
      </c>
      <c r="C123" s="34"/>
      <c r="D123" s="96">
        <v>0.05</v>
      </c>
      <c r="E123" s="35"/>
      <c r="F123" s="97">
        <f t="shared" si="2"/>
        <v>0.1</v>
      </c>
    </row>
    <row r="124" spans="2:6">
      <c r="B124" s="200" t="s">
        <v>1054</v>
      </c>
      <c r="C124" s="34"/>
      <c r="D124" s="96">
        <v>0.2</v>
      </c>
      <c r="E124" s="35"/>
      <c r="F124" s="97">
        <v>0.2</v>
      </c>
    </row>
    <row r="125" spans="2:6" ht="13">
      <c r="B125" s="200" t="s">
        <v>1055</v>
      </c>
      <c r="C125" s="37"/>
      <c r="D125" s="96">
        <v>0.2</v>
      </c>
      <c r="E125" s="35"/>
      <c r="F125" s="97">
        <v>0.4</v>
      </c>
    </row>
    <row r="126" spans="2:6">
      <c r="B126" s="34" t="s">
        <v>8</v>
      </c>
      <c r="C126" s="34"/>
      <c r="D126" s="96">
        <v>0.15</v>
      </c>
      <c r="E126" s="35"/>
      <c r="F126" s="97">
        <v>0.2</v>
      </c>
    </row>
    <row r="127" spans="2:6" ht="13">
      <c r="B127" s="200" t="s">
        <v>579</v>
      </c>
      <c r="C127" s="37"/>
      <c r="D127" s="96">
        <v>0.2</v>
      </c>
      <c r="E127" s="35"/>
      <c r="F127" s="97">
        <v>0.4</v>
      </c>
    </row>
    <row r="128" spans="2:6">
      <c r="B128" s="200" t="s">
        <v>581</v>
      </c>
      <c r="C128" s="34"/>
      <c r="D128" s="96">
        <v>0.2</v>
      </c>
      <c r="E128" s="35"/>
      <c r="F128" s="97">
        <f>D128+0.05</f>
        <v>0.25</v>
      </c>
    </row>
    <row r="129" spans="2:6">
      <c r="B129" s="200" t="s">
        <v>553</v>
      </c>
      <c r="C129" s="34"/>
      <c r="D129" s="96">
        <v>0.15</v>
      </c>
      <c r="E129" s="35"/>
      <c r="F129" s="97">
        <f>D129+0.05</f>
        <v>0.2</v>
      </c>
    </row>
    <row r="130" spans="2:6">
      <c r="B130" s="200" t="s">
        <v>554</v>
      </c>
      <c r="C130" s="34"/>
      <c r="D130" s="96">
        <v>0.2</v>
      </c>
      <c r="E130" s="35"/>
      <c r="F130" s="97">
        <f>D130+0.05</f>
        <v>0.25</v>
      </c>
    </row>
    <row r="131" spans="2:6">
      <c r="B131" s="200" t="s">
        <v>1123</v>
      </c>
      <c r="C131" s="34"/>
      <c r="D131" s="96">
        <v>0.2</v>
      </c>
      <c r="E131" s="35"/>
      <c r="F131" s="97">
        <v>0.2</v>
      </c>
    </row>
    <row r="132" spans="2:6">
      <c r="B132" s="34"/>
      <c r="C132" s="34"/>
      <c r="D132" s="35"/>
      <c r="E132" s="35"/>
      <c r="F132" s="36"/>
    </row>
    <row r="133" spans="2:6" ht="13">
      <c r="B133" s="37" t="s">
        <v>162</v>
      </c>
      <c r="C133" s="37"/>
      <c r="D133" s="35"/>
      <c r="E133" s="35"/>
      <c r="F133" s="36"/>
    </row>
    <row r="134" spans="2:6">
      <c r="B134" s="34" t="s">
        <v>27</v>
      </c>
      <c r="C134" s="34"/>
      <c r="D134" s="35">
        <v>0.1</v>
      </c>
      <c r="E134" s="35"/>
      <c r="F134" s="36">
        <v>0.1</v>
      </c>
    </row>
    <row r="135" spans="2:6" ht="13">
      <c r="B135" s="135" t="s">
        <v>25</v>
      </c>
      <c r="C135" s="135"/>
      <c r="D135" s="35"/>
      <c r="E135" s="35"/>
      <c r="F135" s="36"/>
    </row>
    <row r="136" spans="2:6">
      <c r="B136" s="69" t="s">
        <v>28</v>
      </c>
      <c r="C136" s="69"/>
      <c r="D136" s="205">
        <v>1.25</v>
      </c>
      <c r="E136" s="35"/>
      <c r="F136" s="206">
        <v>1.25</v>
      </c>
    </row>
    <row r="137" spans="2:6">
      <c r="B137" s="69" t="s">
        <v>29</v>
      </c>
      <c r="C137" s="69"/>
      <c r="D137" s="35">
        <v>0.1</v>
      </c>
      <c r="E137" s="35"/>
      <c r="F137" s="36">
        <v>0.1</v>
      </c>
    </row>
    <row r="138" spans="2:6">
      <c r="B138" s="69" t="s">
        <v>30</v>
      </c>
      <c r="C138" s="69"/>
      <c r="D138" s="35">
        <v>0.05</v>
      </c>
      <c r="E138" s="35"/>
      <c r="F138" s="36">
        <v>0.05</v>
      </c>
    </row>
    <row r="139" spans="2:6">
      <c r="B139" s="69" t="s">
        <v>31</v>
      </c>
      <c r="C139" s="69"/>
      <c r="D139" s="35">
        <v>0.05</v>
      </c>
      <c r="E139" s="35"/>
      <c r="F139" s="36">
        <v>0.05</v>
      </c>
    </row>
    <row r="140" spans="2:6">
      <c r="B140" s="34" t="s">
        <v>24</v>
      </c>
      <c r="C140" s="34"/>
      <c r="D140" s="96">
        <v>0.1</v>
      </c>
      <c r="E140" s="35"/>
      <c r="F140" s="97">
        <f>D140+0.05</f>
        <v>0.15000000000000002</v>
      </c>
    </row>
    <row r="141" spans="2:6">
      <c r="B141" s="34" t="s">
        <v>26</v>
      </c>
      <c r="C141" s="34"/>
      <c r="D141" s="96">
        <v>0.05</v>
      </c>
      <c r="E141" s="35"/>
      <c r="F141" s="97">
        <f>D141+0.05</f>
        <v>0.1</v>
      </c>
    </row>
    <row r="142" spans="2:6">
      <c r="B142" s="34" t="s">
        <v>198</v>
      </c>
      <c r="C142" s="34"/>
      <c r="D142" s="38">
        <v>0.1</v>
      </c>
      <c r="E142" s="38"/>
      <c r="F142" s="36">
        <v>0.15</v>
      </c>
    </row>
    <row r="143" spans="2:6">
      <c r="B143" s="34" t="s">
        <v>250</v>
      </c>
      <c r="C143" s="34"/>
      <c r="D143" s="38">
        <v>0.1</v>
      </c>
      <c r="E143" s="38"/>
      <c r="F143" s="36">
        <v>0.15</v>
      </c>
    </row>
    <row r="145" spans="2:6" ht="13">
      <c r="B145" s="17" t="s">
        <v>555</v>
      </c>
    </row>
    <row r="146" spans="2:6" ht="13">
      <c r="B146" s="17" t="s">
        <v>758</v>
      </c>
    </row>
    <row r="148" spans="2:6" ht="13">
      <c r="B148" s="45" t="s">
        <v>138</v>
      </c>
      <c r="C148" s="45"/>
      <c r="F148" s="36"/>
    </row>
    <row r="149" spans="2:6">
      <c r="B149" s="200" t="s">
        <v>556</v>
      </c>
      <c r="C149" s="34"/>
      <c r="D149" s="96">
        <v>0.05</v>
      </c>
      <c r="E149" s="35"/>
      <c r="F149" s="97">
        <f t="shared" ref="F149:F154" si="3">D149+0.05</f>
        <v>0.1</v>
      </c>
    </row>
    <row r="150" spans="2:6">
      <c r="B150" s="200" t="s">
        <v>118</v>
      </c>
      <c r="C150" s="34"/>
      <c r="D150" s="96">
        <v>0.1</v>
      </c>
      <c r="E150" s="35"/>
      <c r="F150" s="97">
        <f t="shared" si="3"/>
        <v>0.15000000000000002</v>
      </c>
    </row>
    <row r="151" spans="2:6">
      <c r="B151" s="200" t="s">
        <v>558</v>
      </c>
      <c r="C151" s="34"/>
      <c r="D151" s="96">
        <v>0.05</v>
      </c>
      <c r="E151" s="35"/>
      <c r="F151" s="97">
        <f t="shared" si="3"/>
        <v>0.1</v>
      </c>
    </row>
    <row r="152" spans="2:6">
      <c r="B152" s="200" t="s">
        <v>535</v>
      </c>
      <c r="C152" s="34"/>
      <c r="D152" s="96">
        <v>0.05</v>
      </c>
      <c r="E152" s="35"/>
      <c r="F152" s="97">
        <f t="shared" si="3"/>
        <v>0.1</v>
      </c>
    </row>
    <row r="153" spans="2:6">
      <c r="B153" s="200" t="s">
        <v>559</v>
      </c>
      <c r="C153" s="34"/>
      <c r="D153" s="96">
        <v>0.05</v>
      </c>
      <c r="E153" s="96"/>
      <c r="F153" s="97">
        <f t="shared" si="3"/>
        <v>0.1</v>
      </c>
    </row>
    <row r="154" spans="2:6">
      <c r="B154" s="217" t="s">
        <v>137</v>
      </c>
      <c r="C154" s="34"/>
      <c r="D154" s="96">
        <v>0.15</v>
      </c>
      <c r="E154" s="35"/>
      <c r="F154" s="97">
        <f t="shared" si="3"/>
        <v>0.2</v>
      </c>
    </row>
    <row r="155" spans="2:6" ht="13">
      <c r="B155" s="37" t="s">
        <v>139</v>
      </c>
      <c r="C155" s="37"/>
      <c r="D155" s="96"/>
      <c r="E155" s="35"/>
      <c r="F155" s="97"/>
    </row>
    <row r="156" spans="2:6">
      <c r="B156" s="200" t="s">
        <v>759</v>
      </c>
      <c r="C156" s="34"/>
      <c r="D156" s="96">
        <v>0.1</v>
      </c>
      <c r="E156" s="35"/>
      <c r="F156" s="97">
        <v>0.2</v>
      </c>
    </row>
    <row r="157" spans="2:6">
      <c r="B157" s="200" t="s">
        <v>560</v>
      </c>
      <c r="C157" s="34"/>
      <c r="D157" s="96">
        <v>0.05</v>
      </c>
      <c r="E157" s="96"/>
      <c r="F157" s="97">
        <v>0.05</v>
      </c>
    </row>
    <row r="158" spans="2:6">
      <c r="B158" s="200" t="s">
        <v>1054</v>
      </c>
      <c r="C158" s="34"/>
      <c r="D158" s="96">
        <v>0.2</v>
      </c>
      <c r="E158" s="35"/>
      <c r="F158" s="97">
        <v>0.2</v>
      </c>
    </row>
    <row r="159" spans="2:6" ht="13">
      <c r="B159" s="200" t="s">
        <v>1055</v>
      </c>
      <c r="C159" s="37"/>
      <c r="D159" s="96">
        <v>0.2</v>
      </c>
      <c r="E159" s="35"/>
      <c r="F159" s="97">
        <v>0.4</v>
      </c>
    </row>
    <row r="160" spans="2:6">
      <c r="B160" s="200" t="s">
        <v>561</v>
      </c>
      <c r="C160" s="34"/>
      <c r="D160" s="96">
        <v>0.05</v>
      </c>
      <c r="E160" s="96"/>
      <c r="F160" s="97">
        <v>0.1</v>
      </c>
    </row>
    <row r="161" spans="2:6">
      <c r="B161" s="200" t="s">
        <v>582</v>
      </c>
      <c r="C161" s="34"/>
      <c r="D161" s="96">
        <v>0.2</v>
      </c>
      <c r="E161" s="35"/>
      <c r="F161" s="97">
        <f>D161+0.05</f>
        <v>0.25</v>
      </c>
    </row>
    <row r="162" spans="2:6">
      <c r="B162" s="200"/>
      <c r="C162" s="34"/>
      <c r="D162" s="96"/>
      <c r="E162" s="96"/>
      <c r="F162" s="97"/>
    </row>
    <row r="163" spans="2:6" ht="13">
      <c r="B163" s="37" t="s">
        <v>562</v>
      </c>
      <c r="C163" s="37"/>
      <c r="D163" s="35"/>
      <c r="E163" s="35"/>
      <c r="F163" s="36"/>
    </row>
    <row r="164" spans="2:6">
      <c r="B164" s="34" t="str">
        <f t="shared" ref="B164:B169" si="4">B134</f>
        <v>Telematics Module (need adapters as per below)</v>
      </c>
      <c r="C164" s="34"/>
      <c r="D164" s="35">
        <f>D134</f>
        <v>0.1</v>
      </c>
      <c r="E164" s="35"/>
      <c r="F164" s="35">
        <f>F134</f>
        <v>0.1</v>
      </c>
    </row>
    <row r="165" spans="2:6">
      <c r="B165" s="34" t="str">
        <f t="shared" si="4"/>
        <v>(above is bundled in to the monthly fee when selling NetworkFleet Telematics adaptor)</v>
      </c>
      <c r="C165" s="34"/>
      <c r="D165" s="35"/>
      <c r="E165" s="35"/>
      <c r="F165" s="35"/>
    </row>
    <row r="166" spans="2:6">
      <c r="B166" s="34" t="str">
        <f t="shared" si="4"/>
        <v>Telematics Networkfleet Adaptor, per vehicle, added to monthly fee</v>
      </c>
      <c r="C166" s="34"/>
      <c r="D166" s="218">
        <v>1.25</v>
      </c>
      <c r="E166" s="35"/>
      <c r="F166" s="218">
        <v>1.25</v>
      </c>
    </row>
    <row r="167" spans="2:6">
      <c r="B167" s="34" t="str">
        <f t="shared" si="4"/>
        <v>Telematics Networkfleet Adaptor, license (when not bundled into monthly fee)</v>
      </c>
      <c r="C167" s="34"/>
      <c r="D167" s="35">
        <f>D137</f>
        <v>0.1</v>
      </c>
      <c r="E167" s="35"/>
      <c r="F167" s="35">
        <f>F137</f>
        <v>0.1</v>
      </c>
    </row>
    <row r="168" spans="2:6">
      <c r="B168" s="34" t="str">
        <f t="shared" si="4"/>
        <v>Telematics Zonar Evir (Inspection) Adaptor</v>
      </c>
      <c r="C168" s="34"/>
      <c r="D168" s="35">
        <f>D138</f>
        <v>0.05</v>
      </c>
      <c r="E168" s="35"/>
      <c r="F168" s="35">
        <f>F138</f>
        <v>0.05</v>
      </c>
    </row>
    <row r="169" spans="2:6" s="66" customFormat="1" ht="13">
      <c r="B169" s="34" t="str">
        <f t="shared" si="4"/>
        <v>Telematics Zonar GPS Adaptor (Odometers)</v>
      </c>
      <c r="C169" s="34"/>
      <c r="D169" s="35">
        <f>D139</f>
        <v>0.05</v>
      </c>
      <c r="E169" s="35"/>
      <c r="F169" s="35">
        <f>F139</f>
        <v>0.05</v>
      </c>
    </row>
    <row r="170" spans="2:6">
      <c r="B170" s="200" t="s">
        <v>579</v>
      </c>
      <c r="C170" s="34"/>
      <c r="D170" s="35">
        <v>0.2</v>
      </c>
      <c r="E170" s="35"/>
      <c r="F170" s="35">
        <v>0.4</v>
      </c>
    </row>
    <row r="171" spans="2:6">
      <c r="B171" s="200" t="s">
        <v>552</v>
      </c>
      <c r="C171" s="34"/>
      <c r="D171" s="35">
        <v>0.05</v>
      </c>
      <c r="E171" s="35"/>
      <c r="F171" s="36">
        <v>0.1</v>
      </c>
    </row>
    <row r="172" spans="2:6">
      <c r="B172" s="34" t="s">
        <v>140</v>
      </c>
      <c r="C172" s="34"/>
      <c r="D172" s="35">
        <v>0.1</v>
      </c>
      <c r="E172" s="35"/>
      <c r="F172" s="36">
        <v>0.1</v>
      </c>
    </row>
    <row r="173" spans="2:6">
      <c r="B173" s="34"/>
      <c r="C173" s="34"/>
      <c r="D173" s="35"/>
      <c r="E173" s="35"/>
      <c r="F173" s="36"/>
    </row>
    <row r="174" spans="2:6" s="70" customFormat="1" ht="13">
      <c r="B174" s="71" t="s">
        <v>123</v>
      </c>
      <c r="C174" s="71"/>
      <c r="D174" s="72"/>
      <c r="E174" s="72"/>
      <c r="F174" s="73"/>
    </row>
    <row r="175" spans="2:6">
      <c r="B175" s="34" t="s">
        <v>182</v>
      </c>
      <c r="C175" s="34"/>
      <c r="D175" s="39">
        <v>7500</v>
      </c>
      <c r="E175" s="39"/>
      <c r="F175" s="40">
        <v>7500</v>
      </c>
    </row>
    <row r="176" spans="2:6">
      <c r="B176" s="34" t="s">
        <v>183</v>
      </c>
      <c r="C176" s="34"/>
      <c r="D176" s="39">
        <v>2500</v>
      </c>
      <c r="E176" s="39"/>
      <c r="F176" s="40">
        <f>D176</f>
        <v>2500</v>
      </c>
    </row>
    <row r="177" spans="1:22">
      <c r="B177" s="34" t="s">
        <v>132</v>
      </c>
      <c r="C177" s="34"/>
      <c r="D177" s="39">
        <v>1500</v>
      </c>
      <c r="E177" s="39"/>
      <c r="F177" s="40">
        <f>D177</f>
        <v>1500</v>
      </c>
    </row>
    <row r="178" spans="1:22">
      <c r="B178" s="34" t="s">
        <v>133</v>
      </c>
      <c r="C178" s="34"/>
      <c r="D178" s="39">
        <v>1000</v>
      </c>
      <c r="E178" s="39"/>
      <c r="F178" s="40">
        <f>D178</f>
        <v>1000</v>
      </c>
    </row>
    <row r="179" spans="1:22" s="41" customFormat="1" ht="13">
      <c r="B179" s="42"/>
      <c r="C179" s="42"/>
      <c r="D179" s="43"/>
      <c r="E179" s="43"/>
      <c r="F179" s="44"/>
    </row>
    <row r="180" spans="1:22" s="75" customFormat="1" ht="13">
      <c r="A180" s="66"/>
      <c r="B180" s="74" t="s">
        <v>161</v>
      </c>
      <c r="C180" s="74"/>
      <c r="D180" s="67"/>
      <c r="E180" s="67"/>
      <c r="F180" s="68"/>
      <c r="G180" s="66"/>
      <c r="H180" s="66"/>
      <c r="I180" s="66"/>
      <c r="J180" s="66"/>
      <c r="K180" s="66"/>
      <c r="L180" s="66"/>
      <c r="M180" s="66"/>
      <c r="N180" s="66"/>
      <c r="O180" s="66"/>
      <c r="P180" s="66"/>
      <c r="Q180" s="66"/>
      <c r="R180" s="66"/>
      <c r="S180" s="66"/>
      <c r="T180" s="66"/>
      <c r="U180" s="66"/>
      <c r="V180" s="66"/>
    </row>
    <row r="181" spans="1:22" s="75" customFormat="1" ht="29.25" customHeight="1">
      <c r="A181" s="66"/>
      <c r="B181" s="379" t="s">
        <v>32</v>
      </c>
      <c r="C181" s="379"/>
      <c r="D181" s="67">
        <v>5000</v>
      </c>
      <c r="E181" s="67"/>
      <c r="F181" s="68"/>
      <c r="G181" s="66"/>
      <c r="H181" s="66"/>
      <c r="I181" s="66"/>
      <c r="J181" s="66"/>
      <c r="K181" s="66"/>
      <c r="L181" s="66"/>
      <c r="M181" s="66"/>
      <c r="N181" s="66"/>
      <c r="O181" s="66"/>
      <c r="P181" s="66"/>
      <c r="Q181" s="66"/>
      <c r="R181" s="66"/>
      <c r="S181" s="66"/>
      <c r="T181" s="66"/>
      <c r="U181" s="66"/>
      <c r="V181" s="66"/>
    </row>
    <row r="182" spans="1:22" s="77" customFormat="1" ht="13">
      <c r="A182" s="41"/>
      <c r="B182" s="76" t="str">
        <f>B70</f>
        <v>FleetFocus Size (1-199 Units)- per vehicle unit (non bus/ non transit)</v>
      </c>
      <c r="C182" s="76"/>
      <c r="D182" s="18">
        <f>D70</f>
        <v>20</v>
      </c>
      <c r="E182" s="18"/>
      <c r="F182" s="48"/>
      <c r="G182" s="15"/>
      <c r="H182" s="15"/>
      <c r="I182" s="15"/>
      <c r="J182" s="15"/>
      <c r="K182" s="15"/>
      <c r="L182" s="15"/>
      <c r="M182" s="15"/>
      <c r="N182" s="15"/>
      <c r="O182" s="15"/>
      <c r="P182" s="15"/>
      <c r="Q182" s="15"/>
      <c r="R182" s="15"/>
      <c r="S182" s="15"/>
      <c r="T182" s="15"/>
      <c r="U182" s="15"/>
      <c r="V182" s="15"/>
    </row>
    <row r="183" spans="1:22" s="81" customFormat="1" ht="13">
      <c r="A183" s="78"/>
      <c r="B183" s="79" t="s">
        <v>33</v>
      </c>
      <c r="C183" s="79"/>
      <c r="D183" s="54">
        <f>D71</f>
        <v>19.200000000000003</v>
      </c>
      <c r="E183" s="54"/>
      <c r="F183" s="80"/>
      <c r="G183" s="55"/>
      <c r="H183" s="55"/>
      <c r="I183" s="55"/>
      <c r="J183" s="55"/>
      <c r="K183" s="55"/>
      <c r="L183" s="55"/>
      <c r="M183" s="55"/>
      <c r="N183" s="55"/>
      <c r="O183" s="55"/>
      <c r="P183" s="55"/>
      <c r="Q183" s="55"/>
      <c r="R183" s="55"/>
      <c r="S183" s="55"/>
      <c r="T183" s="55"/>
      <c r="U183" s="55"/>
      <c r="V183" s="55"/>
    </row>
    <row r="184" spans="1:22" s="77" customFormat="1" ht="13">
      <c r="A184" s="41"/>
      <c r="B184" s="76"/>
      <c r="C184" s="76"/>
      <c r="D184" s="18"/>
      <c r="E184" s="18"/>
      <c r="F184" s="48"/>
      <c r="G184" s="15"/>
      <c r="H184" s="15"/>
      <c r="I184" s="15"/>
      <c r="J184" s="15"/>
      <c r="K184" s="15"/>
      <c r="L184" s="15"/>
      <c r="M184" s="15"/>
      <c r="N184" s="15"/>
      <c r="O184" s="15"/>
      <c r="P184" s="15"/>
      <c r="Q184" s="15"/>
      <c r="R184" s="15"/>
      <c r="S184" s="15"/>
      <c r="T184" s="15"/>
      <c r="U184" s="15"/>
      <c r="V184" s="15"/>
    </row>
    <row r="185" spans="1:22" s="41" customFormat="1" ht="13">
      <c r="B185" s="42" t="s">
        <v>195</v>
      </c>
      <c r="C185" s="42"/>
      <c r="D185" s="43"/>
      <c r="E185" s="43"/>
      <c r="F185" s="44"/>
    </row>
    <row r="186" spans="1:22" s="41" customFormat="1" ht="13">
      <c r="B186" s="42"/>
      <c r="C186" s="42"/>
      <c r="D186" s="43"/>
      <c r="E186" s="43"/>
      <c r="F186" s="44"/>
    </row>
    <row r="187" spans="1:22">
      <c r="B187" s="34" t="s">
        <v>48</v>
      </c>
      <c r="C187" s="34"/>
      <c r="D187" s="35">
        <v>0.05</v>
      </c>
      <c r="E187" s="35"/>
      <c r="F187" s="36">
        <v>0.1</v>
      </c>
    </row>
    <row r="188" spans="1:22">
      <c r="B188" s="62" t="s">
        <v>49</v>
      </c>
      <c r="C188" s="62"/>
      <c r="D188" s="137" t="s">
        <v>34</v>
      </c>
      <c r="E188" s="60"/>
      <c r="F188" s="61"/>
    </row>
    <row r="189" spans="1:22">
      <c r="B189" s="34" t="s">
        <v>201</v>
      </c>
      <c r="C189" s="34"/>
      <c r="D189" s="35">
        <v>0.05</v>
      </c>
      <c r="E189" s="39"/>
      <c r="F189" s="36">
        <v>0.1</v>
      </c>
    </row>
    <row r="190" spans="1:22">
      <c r="B190" s="34"/>
      <c r="C190" s="34"/>
      <c r="D190" s="35"/>
      <c r="E190" s="35"/>
      <c r="F190" s="36"/>
    </row>
    <row r="191" spans="1:22" s="82" customFormat="1">
      <c r="B191" s="83" t="s">
        <v>180</v>
      </c>
      <c r="C191" s="83"/>
      <c r="D191" s="84">
        <v>960</v>
      </c>
      <c r="E191" s="84"/>
      <c r="F191" s="84">
        <v>960</v>
      </c>
    </row>
    <row r="192" spans="1:22">
      <c r="F192" s="18"/>
    </row>
    <row r="193" spans="1:6">
      <c r="F193" s="18"/>
    </row>
    <row r="194" spans="1:6" ht="13">
      <c r="B194" s="219" t="s">
        <v>570</v>
      </c>
      <c r="C194" s="220"/>
      <c r="D194" s="221"/>
      <c r="F194" s="18"/>
    </row>
    <row r="195" spans="1:6">
      <c r="B195" s="220" t="s">
        <v>571</v>
      </c>
      <c r="C195" s="220"/>
      <c r="D195" s="222">
        <v>25000</v>
      </c>
      <c r="F195" s="18"/>
    </row>
    <row r="196" spans="1:6">
      <c r="B196" s="220" t="s">
        <v>572</v>
      </c>
      <c r="C196" s="220"/>
      <c r="D196" s="222">
        <v>50000</v>
      </c>
      <c r="F196" s="18"/>
    </row>
    <row r="197" spans="1:6">
      <c r="B197" s="220" t="s">
        <v>573</v>
      </c>
      <c r="C197" s="220"/>
      <c r="D197" s="222">
        <v>75000</v>
      </c>
      <c r="F197" s="18"/>
    </row>
    <row r="198" spans="1:6">
      <c r="B198" s="220" t="s">
        <v>574</v>
      </c>
      <c r="C198" s="220"/>
      <c r="D198" s="222">
        <v>100000</v>
      </c>
      <c r="F198" s="18"/>
    </row>
    <row r="199" spans="1:6">
      <c r="B199" s="220" t="s">
        <v>575</v>
      </c>
      <c r="C199" s="220"/>
      <c r="D199" s="222">
        <v>125000</v>
      </c>
      <c r="F199" s="18"/>
    </row>
    <row r="200" spans="1:6">
      <c r="B200" s="220" t="s">
        <v>576</v>
      </c>
      <c r="C200" s="220"/>
      <c r="D200" s="222">
        <v>150000</v>
      </c>
      <c r="F200" s="18"/>
    </row>
    <row r="201" spans="1:6">
      <c r="B201" s="220" t="s">
        <v>577</v>
      </c>
      <c r="C201" s="220"/>
      <c r="D201" s="222">
        <v>175000</v>
      </c>
      <c r="F201" s="18"/>
    </row>
    <row r="202" spans="1:6">
      <c r="B202" s="220" t="s">
        <v>578</v>
      </c>
      <c r="C202" s="220"/>
      <c r="D202" s="222">
        <v>200000</v>
      </c>
      <c r="F202" s="18"/>
    </row>
    <row r="203" spans="1:6">
      <c r="F203" s="18"/>
    </row>
    <row r="204" spans="1:6">
      <c r="F204" s="18"/>
    </row>
    <row r="205" spans="1:6" s="49" customFormat="1" ht="13">
      <c r="A205" s="15"/>
      <c r="B205" s="46" t="s">
        <v>141</v>
      </c>
      <c r="C205" s="46"/>
      <c r="D205" s="47"/>
      <c r="E205" s="47"/>
      <c r="F205" s="48"/>
    </row>
    <row r="206" spans="1:6" ht="13">
      <c r="A206" s="41" t="s">
        <v>142</v>
      </c>
      <c r="B206" s="34" t="s">
        <v>200</v>
      </c>
      <c r="C206" s="34"/>
      <c r="D206" s="47">
        <v>2495</v>
      </c>
      <c r="E206" s="47"/>
      <c r="F206" s="25">
        <f t="shared" ref="F206:F215" si="5">D206</f>
        <v>2495</v>
      </c>
    </row>
    <row r="207" spans="1:6" ht="13">
      <c r="A207" s="41" t="s">
        <v>142</v>
      </c>
      <c r="B207" s="34" t="s">
        <v>67</v>
      </c>
      <c r="C207" s="34" t="s">
        <v>19</v>
      </c>
      <c r="D207" s="47">
        <v>2495</v>
      </c>
      <c r="E207" s="47"/>
      <c r="F207" s="18">
        <v>2495</v>
      </c>
    </row>
    <row r="208" spans="1:6" ht="13">
      <c r="A208" s="41" t="s">
        <v>142</v>
      </c>
      <c r="B208" s="34" t="s">
        <v>67</v>
      </c>
      <c r="C208" s="34" t="s">
        <v>19</v>
      </c>
      <c r="D208" s="47">
        <v>2495</v>
      </c>
      <c r="E208" s="47"/>
      <c r="F208" s="25">
        <f>D208</f>
        <v>2495</v>
      </c>
    </row>
    <row r="209" spans="1:22" ht="13">
      <c r="A209" s="41" t="s">
        <v>142</v>
      </c>
      <c r="B209" s="34" t="s">
        <v>18</v>
      </c>
      <c r="C209" s="34" t="s">
        <v>20</v>
      </c>
      <c r="D209" s="47">
        <v>1295</v>
      </c>
      <c r="E209" s="47"/>
      <c r="F209" s="25">
        <f>D209</f>
        <v>1295</v>
      </c>
    </row>
    <row r="210" spans="1:22" ht="13">
      <c r="A210" s="41" t="s">
        <v>142</v>
      </c>
      <c r="B210" s="34" t="s">
        <v>18</v>
      </c>
      <c r="C210" s="34" t="s">
        <v>20</v>
      </c>
      <c r="D210" s="47">
        <v>1295</v>
      </c>
      <c r="E210" s="47"/>
      <c r="F210" s="25">
        <f>D210</f>
        <v>1295</v>
      </c>
    </row>
    <row r="211" spans="1:22" ht="13">
      <c r="A211" s="41" t="s">
        <v>142</v>
      </c>
      <c r="B211" s="34" t="s">
        <v>143</v>
      </c>
      <c r="C211" s="34"/>
      <c r="D211" s="47">
        <v>2495</v>
      </c>
      <c r="E211" s="47"/>
      <c r="F211" s="25">
        <f t="shared" si="5"/>
        <v>2495</v>
      </c>
    </row>
    <row r="212" spans="1:22" ht="13">
      <c r="A212" s="41" t="s">
        <v>142</v>
      </c>
      <c r="B212" s="34" t="s">
        <v>144</v>
      </c>
      <c r="C212" s="34"/>
      <c r="D212" s="47">
        <v>1295</v>
      </c>
      <c r="E212" s="47"/>
      <c r="F212" s="25">
        <f t="shared" si="5"/>
        <v>1295</v>
      </c>
    </row>
    <row r="213" spans="1:22" ht="13">
      <c r="A213" s="41"/>
      <c r="B213" s="34"/>
      <c r="C213" s="34"/>
      <c r="D213" s="47"/>
      <c r="E213" s="47"/>
      <c r="F213" s="25"/>
    </row>
    <row r="214" spans="1:22" ht="13">
      <c r="A214" s="41" t="s">
        <v>142</v>
      </c>
      <c r="B214" s="24" t="s">
        <v>21</v>
      </c>
      <c r="C214" s="24"/>
      <c r="D214" s="47">
        <v>7995</v>
      </c>
      <c r="E214" s="50"/>
      <c r="F214" s="25">
        <f t="shared" si="5"/>
        <v>7995</v>
      </c>
    </row>
    <row r="215" spans="1:22" ht="13">
      <c r="A215" s="41" t="s">
        <v>142</v>
      </c>
      <c r="B215" s="51" t="s">
        <v>145</v>
      </c>
      <c r="C215" s="51"/>
      <c r="D215" s="47">
        <v>995</v>
      </c>
      <c r="E215" s="50"/>
      <c r="F215" s="25">
        <f t="shared" si="5"/>
        <v>995</v>
      </c>
    </row>
    <row r="216" spans="1:22" ht="13">
      <c r="A216" s="41"/>
      <c r="B216" s="51"/>
      <c r="C216" s="51"/>
      <c r="D216" s="47"/>
      <c r="E216" s="50"/>
      <c r="F216" s="48"/>
    </row>
    <row r="217" spans="1:22" customFormat="1" ht="13">
      <c r="A217" s="15"/>
      <c r="B217" s="31" t="s">
        <v>205</v>
      </c>
      <c r="C217" s="31"/>
      <c r="D217" s="18"/>
      <c r="E217" s="18"/>
      <c r="F217" s="48"/>
      <c r="G217" s="15"/>
      <c r="H217" s="15"/>
      <c r="I217" s="15"/>
      <c r="J217" s="15"/>
      <c r="K217" s="15"/>
      <c r="L217" s="15"/>
      <c r="M217" s="15"/>
      <c r="N217" s="15"/>
      <c r="O217" s="15"/>
      <c r="P217" s="15"/>
      <c r="Q217" s="15"/>
      <c r="R217" s="15"/>
      <c r="S217" s="15"/>
      <c r="T217" s="15"/>
      <c r="U217" s="15"/>
      <c r="V217" s="15"/>
    </row>
    <row r="218" spans="1:22" customFormat="1" ht="13">
      <c r="A218" s="15"/>
      <c r="B218" s="65" t="s">
        <v>206</v>
      </c>
      <c r="C218" s="65"/>
      <c r="D218" s="18"/>
      <c r="E218" s="18"/>
      <c r="F218" s="48"/>
      <c r="G218" s="15"/>
      <c r="H218" s="15"/>
      <c r="I218" s="15"/>
      <c r="J218" s="15"/>
      <c r="K218" s="15"/>
      <c r="L218" s="15"/>
      <c r="M218" s="15"/>
      <c r="N218" s="15"/>
      <c r="O218" s="15"/>
      <c r="P218" s="15"/>
      <c r="Q218" s="15"/>
      <c r="R218" s="15"/>
      <c r="S218" s="15"/>
      <c r="T218" s="15"/>
      <c r="U218" s="15"/>
      <c r="V218" s="15"/>
    </row>
    <row r="219" spans="1:22" customFormat="1" ht="13">
      <c r="A219" s="41" t="s">
        <v>142</v>
      </c>
      <c r="B219" s="26" t="s">
        <v>207</v>
      </c>
      <c r="C219" s="26"/>
      <c r="D219" s="18">
        <v>15</v>
      </c>
      <c r="E219" s="18"/>
      <c r="F219" s="48"/>
      <c r="G219" s="15"/>
      <c r="H219" s="15"/>
      <c r="I219" s="15"/>
      <c r="J219" s="15"/>
      <c r="K219" s="15"/>
      <c r="L219" s="15"/>
      <c r="M219" s="15"/>
      <c r="N219" s="15"/>
      <c r="O219" s="15"/>
      <c r="P219" s="15"/>
      <c r="Q219" s="15"/>
      <c r="R219" s="15"/>
      <c r="S219" s="15"/>
      <c r="T219" s="15"/>
      <c r="U219" s="15"/>
      <c r="V219" s="15"/>
    </row>
    <row r="220" spans="1:22" customFormat="1" ht="13">
      <c r="A220" s="41" t="s">
        <v>142</v>
      </c>
      <c r="B220" s="26" t="s">
        <v>181</v>
      </c>
      <c r="C220" s="26"/>
      <c r="D220" s="18">
        <v>5</v>
      </c>
      <c r="E220" s="18"/>
      <c r="F220" s="48"/>
      <c r="G220" s="15"/>
      <c r="H220" s="15"/>
      <c r="I220" s="15"/>
      <c r="J220" s="15"/>
      <c r="K220" s="15"/>
      <c r="L220" s="15"/>
      <c r="M220" s="15"/>
      <c r="N220" s="15"/>
      <c r="O220" s="15"/>
      <c r="P220" s="15"/>
      <c r="Q220" s="15"/>
      <c r="R220" s="15"/>
      <c r="S220" s="15"/>
      <c r="T220" s="15"/>
      <c r="U220" s="15"/>
      <c r="V220" s="15"/>
    </row>
    <row r="221" spans="1:22" ht="13">
      <c r="A221" s="41"/>
      <c r="B221" s="51"/>
      <c r="C221" s="51"/>
      <c r="D221" s="47"/>
      <c r="E221" s="50"/>
      <c r="F221" s="48"/>
    </row>
    <row r="222" spans="1:22" s="85" customFormat="1" ht="13">
      <c r="B222" s="86" t="s">
        <v>146</v>
      </c>
      <c r="C222" s="86"/>
      <c r="D222" s="87"/>
      <c r="E222" s="87"/>
      <c r="F222" s="88"/>
    </row>
    <row r="223" spans="1:22" ht="13">
      <c r="B223" s="42" t="s">
        <v>147</v>
      </c>
      <c r="C223" s="42"/>
      <c r="D223" s="47"/>
      <c r="E223" s="47"/>
      <c r="F223" s="48"/>
    </row>
    <row r="224" spans="1:22">
      <c r="B224" s="216" t="s">
        <v>563</v>
      </c>
      <c r="D224" s="18">
        <v>2900</v>
      </c>
      <c r="F224" s="48">
        <f t="shared" ref="F224:F237" si="6">D224</f>
        <v>2900</v>
      </c>
    </row>
    <row r="225" spans="2:6">
      <c r="B225" s="216" t="s">
        <v>564</v>
      </c>
      <c r="D225" s="18">
        <v>15000</v>
      </c>
      <c r="F225" s="48">
        <f t="shared" si="6"/>
        <v>15000</v>
      </c>
    </row>
    <row r="226" spans="2:6">
      <c r="B226" s="203" t="s">
        <v>565</v>
      </c>
      <c r="D226" s="18">
        <v>495</v>
      </c>
      <c r="F226" s="48">
        <v>495</v>
      </c>
    </row>
    <row r="227" spans="2:6">
      <c r="F227" s="48"/>
    </row>
    <row r="228" spans="2:6" ht="13">
      <c r="B228" s="17" t="s">
        <v>148</v>
      </c>
      <c r="C228" s="17"/>
      <c r="F228" s="48"/>
    </row>
    <row r="229" spans="2:6">
      <c r="B229" s="203" t="s">
        <v>566</v>
      </c>
      <c r="D229" s="18">
        <v>450</v>
      </c>
      <c r="F229" s="48">
        <f>D229</f>
        <v>450</v>
      </c>
    </row>
    <row r="230" spans="2:6">
      <c r="B230" s="21" t="s">
        <v>149</v>
      </c>
      <c r="D230" s="18">
        <v>4200</v>
      </c>
      <c r="F230" s="48">
        <f t="shared" si="6"/>
        <v>4200</v>
      </c>
    </row>
    <row r="231" spans="2:6">
      <c r="B231" s="21" t="s">
        <v>150</v>
      </c>
      <c r="D231" s="18">
        <v>695</v>
      </c>
      <c r="F231" s="48">
        <f t="shared" si="6"/>
        <v>695</v>
      </c>
    </row>
    <row r="232" spans="2:6">
      <c r="B232" s="21" t="s">
        <v>151</v>
      </c>
      <c r="D232" s="18">
        <v>70000</v>
      </c>
      <c r="F232" s="48">
        <f t="shared" si="6"/>
        <v>70000</v>
      </c>
    </row>
    <row r="234" spans="2:6">
      <c r="B234" s="89" t="s">
        <v>567</v>
      </c>
      <c r="C234" s="89"/>
      <c r="D234" s="18">
        <v>4900</v>
      </c>
      <c r="F234" s="48">
        <f t="shared" si="6"/>
        <v>4900</v>
      </c>
    </row>
    <row r="235" spans="2:6">
      <c r="B235" s="89" t="s">
        <v>568</v>
      </c>
      <c r="C235" s="89"/>
      <c r="D235" s="18">
        <v>9600</v>
      </c>
      <c r="F235" s="48">
        <f t="shared" si="6"/>
        <v>9600</v>
      </c>
    </row>
    <row r="236" spans="2:6">
      <c r="B236" s="89" t="s">
        <v>569</v>
      </c>
      <c r="C236" s="89"/>
      <c r="D236" s="18">
        <v>14100</v>
      </c>
      <c r="F236" s="48">
        <f t="shared" si="6"/>
        <v>14100</v>
      </c>
    </row>
    <row r="237" spans="2:6" s="55" customFormat="1">
      <c r="B237" s="90" t="s">
        <v>580</v>
      </c>
      <c r="C237" s="90"/>
      <c r="D237" s="54">
        <v>18000</v>
      </c>
      <c r="E237" s="54"/>
      <c r="F237" s="80">
        <f t="shared" si="6"/>
        <v>18000</v>
      </c>
    </row>
    <row r="238" spans="2:6">
      <c r="F238" s="48"/>
    </row>
    <row r="239" spans="2:6" ht="13">
      <c r="B239" s="17" t="s">
        <v>152</v>
      </c>
      <c r="C239" s="17"/>
      <c r="F239" s="48"/>
    </row>
    <row r="240" spans="2:6">
      <c r="B240" s="21" t="s">
        <v>153</v>
      </c>
      <c r="D240" s="18">
        <v>3750</v>
      </c>
      <c r="F240" s="48">
        <v>3750</v>
      </c>
    </row>
    <row r="241" spans="2:6" ht="25">
      <c r="B241" s="21" t="s">
        <v>154</v>
      </c>
      <c r="D241" s="18">
        <v>2750</v>
      </c>
      <c r="F241" s="48">
        <f>D241</f>
        <v>2750</v>
      </c>
    </row>
    <row r="242" spans="2:6" ht="26">
      <c r="B242" s="52" t="s">
        <v>155</v>
      </c>
      <c r="C242" s="52"/>
    </row>
    <row r="243" spans="2:6" ht="13">
      <c r="B243" s="52"/>
      <c r="C243" s="52"/>
    </row>
    <row r="244" spans="2:6" ht="13">
      <c r="B244" s="140" t="s">
        <v>66</v>
      </c>
      <c r="C244" s="140"/>
      <c r="D244" s="138"/>
    </row>
    <row r="245" spans="2:6" ht="13">
      <c r="B245" s="141"/>
      <c r="C245" s="141"/>
      <c r="D245" s="138"/>
    </row>
    <row r="246" spans="2:6" ht="13">
      <c r="B246" s="140" t="s">
        <v>187</v>
      </c>
      <c r="C246" s="140"/>
      <c r="D246" s="138"/>
    </row>
    <row r="247" spans="2:6">
      <c r="B247" s="142" t="s">
        <v>266</v>
      </c>
      <c r="C247" s="142"/>
      <c r="D247" s="143">
        <v>3000</v>
      </c>
    </row>
    <row r="248" spans="2:6">
      <c r="B248" s="142" t="s">
        <v>188</v>
      </c>
      <c r="C248" s="142"/>
      <c r="D248" s="143">
        <v>5000</v>
      </c>
    </row>
    <row r="249" spans="2:6">
      <c r="B249" s="142" t="s">
        <v>189</v>
      </c>
      <c r="C249" s="142"/>
      <c r="D249" s="143">
        <v>7500</v>
      </c>
    </row>
    <row r="250" spans="2:6">
      <c r="B250" s="142" t="s">
        <v>190</v>
      </c>
      <c r="C250" s="142"/>
      <c r="D250" s="143">
        <v>12500</v>
      </c>
    </row>
    <row r="251" spans="2:6">
      <c r="B251" s="142" t="s">
        <v>191</v>
      </c>
      <c r="C251" s="142"/>
      <c r="D251" s="143">
        <v>17500</v>
      </c>
    </row>
    <row r="252" spans="2:6">
      <c r="B252" s="142" t="s">
        <v>163</v>
      </c>
      <c r="C252" s="142"/>
      <c r="D252" s="143">
        <v>25000</v>
      </c>
    </row>
    <row r="253" spans="2:6">
      <c r="B253" s="142" t="s">
        <v>166</v>
      </c>
      <c r="C253" s="142"/>
      <c r="D253" s="143">
        <v>40000</v>
      </c>
    </row>
    <row r="254" spans="2:6">
      <c r="B254" s="142"/>
      <c r="C254" s="142"/>
      <c r="D254" s="143"/>
    </row>
    <row r="255" spans="2:6" ht="13">
      <c r="B255" s="140" t="s">
        <v>164</v>
      </c>
      <c r="C255" s="140"/>
      <c r="D255" s="138"/>
    </row>
    <row r="256" spans="2:6">
      <c r="B256" s="142" t="s">
        <v>266</v>
      </c>
      <c r="C256" s="142"/>
      <c r="D256" s="139">
        <v>10000</v>
      </c>
    </row>
    <row r="257" spans="2:5">
      <c r="B257" s="142" t="s">
        <v>188</v>
      </c>
      <c r="C257" s="142"/>
      <c r="D257" s="139">
        <v>15000</v>
      </c>
    </row>
    <row r="258" spans="2:5">
      <c r="B258" s="142" t="s">
        <v>189</v>
      </c>
      <c r="C258" s="142"/>
      <c r="D258" s="139">
        <v>25000</v>
      </c>
    </row>
    <row r="259" spans="2:5">
      <c r="B259" s="142" t="s">
        <v>190</v>
      </c>
      <c r="C259" s="142"/>
      <c r="D259" s="139">
        <v>40000</v>
      </c>
    </row>
    <row r="260" spans="2:5">
      <c r="B260" s="142" t="s">
        <v>191</v>
      </c>
      <c r="C260" s="142"/>
      <c r="D260" s="139">
        <v>60000</v>
      </c>
    </row>
    <row r="261" spans="2:5">
      <c r="B261" s="142" t="s">
        <v>165</v>
      </c>
      <c r="C261" s="142"/>
      <c r="D261" s="139">
        <v>75000</v>
      </c>
    </row>
    <row r="262" spans="2:5">
      <c r="B262" s="142" t="s">
        <v>166</v>
      </c>
      <c r="C262" s="142"/>
      <c r="D262" s="139">
        <v>100000</v>
      </c>
    </row>
    <row r="263" spans="2:5">
      <c r="B263" s="142"/>
      <c r="C263" s="142"/>
      <c r="D263" s="138"/>
    </row>
    <row r="264" spans="2:5">
      <c r="B264" s="142"/>
      <c r="C264" s="142"/>
      <c r="D264" s="138"/>
    </row>
    <row r="265" spans="2:5" ht="13">
      <c r="B265" s="52"/>
      <c r="C265" s="52"/>
    </row>
    <row r="266" spans="2:5" ht="13">
      <c r="B266" s="52"/>
      <c r="C266" s="52"/>
    </row>
    <row r="267" spans="2:5" s="85" customFormat="1" ht="13">
      <c r="B267" s="91" t="s">
        <v>78</v>
      </c>
      <c r="C267" s="91"/>
      <c r="D267" s="92"/>
      <c r="E267" s="92"/>
    </row>
    <row r="268" spans="2:5">
      <c r="B268" s="21" t="s">
        <v>79</v>
      </c>
      <c r="D268" s="18">
        <v>5000</v>
      </c>
    </row>
    <row r="269" spans="2:5" ht="13">
      <c r="B269" s="17" t="s">
        <v>80</v>
      </c>
      <c r="C269" s="17"/>
      <c r="D269" s="18" t="s">
        <v>81</v>
      </c>
    </row>
    <row r="270" spans="2:5">
      <c r="B270" s="34" t="s">
        <v>82</v>
      </c>
      <c r="C270" s="34"/>
      <c r="D270" s="39">
        <v>1.75</v>
      </c>
      <c r="E270" s="39"/>
    </row>
    <row r="271" spans="2:5">
      <c r="B271" s="34" t="s">
        <v>83</v>
      </c>
      <c r="C271" s="34"/>
      <c r="D271" s="39">
        <v>1.5</v>
      </c>
      <c r="E271" s="39"/>
    </row>
    <row r="272" spans="2:5">
      <c r="B272" s="34" t="s">
        <v>84</v>
      </c>
      <c r="C272" s="34"/>
      <c r="D272" s="39">
        <v>1.25</v>
      </c>
      <c r="E272" s="39"/>
    </row>
    <row r="273" spans="2:6">
      <c r="B273" s="34" t="s">
        <v>85</v>
      </c>
      <c r="C273" s="34"/>
      <c r="D273" s="39">
        <v>1</v>
      </c>
      <c r="E273" s="39"/>
    </row>
    <row r="274" spans="2:6">
      <c r="B274" s="34" t="s">
        <v>86</v>
      </c>
      <c r="C274" s="34"/>
      <c r="D274" s="39">
        <v>0.75</v>
      </c>
      <c r="E274" s="39"/>
    </row>
    <row r="275" spans="2:6">
      <c r="B275" s="53" t="s">
        <v>87</v>
      </c>
      <c r="C275" s="53"/>
      <c r="D275" s="56">
        <v>0.5</v>
      </c>
      <c r="E275" s="56"/>
      <c r="F275" s="55"/>
    </row>
    <row r="276" spans="2:6">
      <c r="B276" s="93" t="s">
        <v>199</v>
      </c>
      <c r="C276" s="136"/>
      <c r="D276" s="92">
        <v>2500</v>
      </c>
      <c r="E276" s="92"/>
      <c r="F276" s="94"/>
    </row>
    <row r="277" spans="2:6">
      <c r="B277" s="95" t="s">
        <v>135</v>
      </c>
      <c r="C277" s="53"/>
      <c r="D277" s="54">
        <v>500</v>
      </c>
      <c r="E277" s="54"/>
      <c r="F277" s="57"/>
    </row>
    <row r="278" spans="2:6">
      <c r="B278" s="21" t="s">
        <v>88</v>
      </c>
      <c r="D278" s="18">
        <v>10</v>
      </c>
    </row>
    <row r="279" spans="2:6">
      <c r="B279" s="104" t="s">
        <v>251</v>
      </c>
      <c r="C279" s="104"/>
      <c r="D279" s="18">
        <v>50</v>
      </c>
    </row>
    <row r="281" spans="2:6" ht="13">
      <c r="B281" s="17" t="s">
        <v>167</v>
      </c>
      <c r="C281" s="17"/>
    </row>
    <row r="282" spans="2:6">
      <c r="B282" s="21" t="s">
        <v>79</v>
      </c>
      <c r="D282" s="18">
        <v>5000</v>
      </c>
    </row>
    <row r="283" spans="2:6" ht="13">
      <c r="B283" s="17" t="s">
        <v>80</v>
      </c>
      <c r="C283" s="17"/>
      <c r="D283" s="18" t="s">
        <v>168</v>
      </c>
    </row>
    <row r="284" spans="2:6">
      <c r="B284" s="34" t="s">
        <v>169</v>
      </c>
      <c r="C284" s="34"/>
      <c r="D284" s="39">
        <v>30</v>
      </c>
      <c r="E284" s="39"/>
    </row>
    <row r="285" spans="2:6">
      <c r="B285" s="34" t="s">
        <v>170</v>
      </c>
      <c r="C285" s="34"/>
      <c r="D285" s="39">
        <f>D284-5</f>
        <v>25</v>
      </c>
      <c r="E285" s="39"/>
    </row>
    <row r="286" spans="2:6">
      <c r="B286" s="34" t="s">
        <v>171</v>
      </c>
      <c r="C286" s="34"/>
      <c r="D286" s="39">
        <f>D285-5</f>
        <v>20</v>
      </c>
      <c r="E286" s="39"/>
    </row>
    <row r="287" spans="2:6">
      <c r="B287" s="34" t="s">
        <v>172</v>
      </c>
      <c r="C287" s="34"/>
      <c r="D287" s="39">
        <f>D286-5</f>
        <v>15</v>
      </c>
      <c r="E287" s="39"/>
    </row>
    <row r="288" spans="2:6">
      <c r="B288" s="34" t="s">
        <v>173</v>
      </c>
      <c r="C288" s="34"/>
      <c r="D288" s="39">
        <v>12</v>
      </c>
      <c r="E288" s="39"/>
    </row>
    <row r="289" spans="2:6">
      <c r="B289" s="34" t="s">
        <v>82</v>
      </c>
      <c r="C289" s="34"/>
      <c r="D289" s="39">
        <v>10</v>
      </c>
      <c r="E289" s="39"/>
    </row>
    <row r="290" spans="2:6">
      <c r="B290" s="34" t="s">
        <v>83</v>
      </c>
      <c r="C290" s="34"/>
      <c r="D290" s="39">
        <v>8</v>
      </c>
      <c r="E290" s="39"/>
    </row>
    <row r="291" spans="2:6">
      <c r="B291" s="58" t="s">
        <v>174</v>
      </c>
      <c r="C291" s="58"/>
      <c r="D291" s="56">
        <v>5</v>
      </c>
      <c r="E291" s="56"/>
      <c r="F291" s="55"/>
    </row>
    <row r="292" spans="2:6">
      <c r="B292" s="93" t="s">
        <v>199</v>
      </c>
      <c r="C292" s="136"/>
      <c r="D292" s="92">
        <v>2500</v>
      </c>
      <c r="E292" s="92"/>
      <c r="F292" s="94"/>
    </row>
    <row r="293" spans="2:6">
      <c r="B293" s="95" t="s">
        <v>135</v>
      </c>
      <c r="C293" s="53"/>
      <c r="D293" s="54">
        <v>500</v>
      </c>
      <c r="E293" s="54"/>
      <c r="F293" s="57"/>
    </row>
    <row r="294" spans="2:6">
      <c r="B294" s="21" t="s">
        <v>88</v>
      </c>
      <c r="D294" s="18">
        <v>10</v>
      </c>
    </row>
    <row r="295" spans="2:6">
      <c r="B295" s="104" t="s">
        <v>251</v>
      </c>
      <c r="C295" s="104"/>
      <c r="D295" s="18">
        <v>50</v>
      </c>
    </row>
    <row r="297" spans="2:6" ht="13">
      <c r="B297" s="17" t="s">
        <v>196</v>
      </c>
      <c r="C297" s="17"/>
    </row>
    <row r="298" spans="2:6" ht="25">
      <c r="B298" s="21" t="s">
        <v>175</v>
      </c>
    </row>
    <row r="299" spans="2:6">
      <c r="B299" s="21" t="s">
        <v>176</v>
      </c>
      <c r="D299" s="18">
        <v>5000</v>
      </c>
    </row>
    <row r="300" spans="2:6" ht="13">
      <c r="B300" s="17" t="s">
        <v>80</v>
      </c>
      <c r="C300" s="17"/>
      <c r="D300" s="18" t="s">
        <v>177</v>
      </c>
    </row>
    <row r="301" spans="2:6" ht="13">
      <c r="B301" s="17" t="s">
        <v>134</v>
      </c>
      <c r="C301" s="17"/>
    </row>
    <row r="302" spans="2:6">
      <c r="B302" s="34" t="s">
        <v>82</v>
      </c>
      <c r="C302" s="34"/>
      <c r="D302" s="23">
        <v>3.5</v>
      </c>
      <c r="E302" s="23"/>
    </row>
    <row r="303" spans="2:6">
      <c r="B303" s="34" t="s">
        <v>83</v>
      </c>
      <c r="C303" s="34"/>
      <c r="D303" s="23">
        <v>3.25</v>
      </c>
      <c r="E303" s="23"/>
    </row>
    <row r="304" spans="2:6">
      <c r="B304" s="34" t="s">
        <v>84</v>
      </c>
      <c r="C304" s="34"/>
      <c r="D304" s="23">
        <v>3</v>
      </c>
      <c r="E304" s="23"/>
    </row>
    <row r="305" spans="2:6">
      <c r="B305" s="34" t="s">
        <v>85</v>
      </c>
      <c r="C305" s="34"/>
      <c r="D305" s="23">
        <v>2.5</v>
      </c>
      <c r="E305" s="23"/>
    </row>
    <row r="306" spans="2:6">
      <c r="B306" s="34" t="s">
        <v>86</v>
      </c>
      <c r="C306" s="34"/>
      <c r="D306" s="23">
        <v>2.25</v>
      </c>
      <c r="E306" s="23"/>
    </row>
    <row r="307" spans="2:6">
      <c r="B307" s="53" t="s">
        <v>87</v>
      </c>
      <c r="C307" s="53"/>
      <c r="D307" s="59">
        <v>2</v>
      </c>
      <c r="E307" s="59"/>
      <c r="F307" s="55"/>
    </row>
    <row r="308" spans="2:6">
      <c r="B308" s="93" t="s">
        <v>136</v>
      </c>
      <c r="C308" s="136"/>
      <c r="D308" s="92">
        <v>2500</v>
      </c>
      <c r="E308" s="92"/>
      <c r="F308" s="94"/>
    </row>
    <row r="309" spans="2:6">
      <c r="B309" s="95" t="s">
        <v>135</v>
      </c>
      <c r="C309" s="53"/>
      <c r="D309" s="54">
        <v>500</v>
      </c>
      <c r="E309" s="54"/>
      <c r="F309" s="57"/>
    </row>
    <row r="310" spans="2:6">
      <c r="B310" s="21" t="s">
        <v>88</v>
      </c>
      <c r="D310" s="18">
        <v>25</v>
      </c>
    </row>
    <row r="311" spans="2:6">
      <c r="B311" s="104" t="s">
        <v>251</v>
      </c>
      <c r="C311" s="104"/>
      <c r="D311" s="18">
        <v>75</v>
      </c>
    </row>
    <row r="313" spans="2:6" ht="13">
      <c r="B313" s="17" t="s">
        <v>197</v>
      </c>
      <c r="C313" s="17"/>
    </row>
    <row r="314" spans="2:6" ht="25">
      <c r="B314" s="21" t="s">
        <v>175</v>
      </c>
    </row>
    <row r="315" spans="2:6">
      <c r="B315" s="21" t="s">
        <v>176</v>
      </c>
      <c r="D315" s="18">
        <v>10000</v>
      </c>
    </row>
    <row r="316" spans="2:6" ht="13">
      <c r="B316" s="17" t="s">
        <v>134</v>
      </c>
      <c r="C316" s="17"/>
    </row>
    <row r="317" spans="2:6" ht="13">
      <c r="B317" s="17" t="s">
        <v>80</v>
      </c>
      <c r="C317" s="17"/>
      <c r="D317" s="18" t="s">
        <v>178</v>
      </c>
    </row>
    <row r="318" spans="2:6">
      <c r="B318" s="34" t="s">
        <v>169</v>
      </c>
      <c r="C318" s="34"/>
      <c r="D318" s="39">
        <f>D284*5</f>
        <v>150</v>
      </c>
      <c r="E318" s="39"/>
    </row>
    <row r="319" spans="2:6">
      <c r="B319" s="34" t="s">
        <v>170</v>
      </c>
      <c r="C319" s="34"/>
      <c r="D319" s="39">
        <f t="shared" ref="D319:D325" si="7">D285*5</f>
        <v>125</v>
      </c>
      <c r="E319" s="39"/>
    </row>
    <row r="320" spans="2:6">
      <c r="B320" s="34" t="s">
        <v>171</v>
      </c>
      <c r="C320" s="34"/>
      <c r="D320" s="39">
        <f t="shared" si="7"/>
        <v>100</v>
      </c>
      <c r="E320" s="39"/>
    </row>
    <row r="321" spans="2:6">
      <c r="B321" s="34" t="s">
        <v>172</v>
      </c>
      <c r="C321" s="34"/>
      <c r="D321" s="39">
        <f t="shared" si="7"/>
        <v>75</v>
      </c>
      <c r="E321" s="39"/>
    </row>
    <row r="322" spans="2:6">
      <c r="B322" s="34" t="s">
        <v>173</v>
      </c>
      <c r="C322" s="34"/>
      <c r="D322" s="39">
        <f t="shared" si="7"/>
        <v>60</v>
      </c>
      <c r="E322" s="39"/>
    </row>
    <row r="323" spans="2:6">
      <c r="B323" s="34" t="s">
        <v>82</v>
      </c>
      <c r="C323" s="34"/>
      <c r="D323" s="39">
        <f t="shared" si="7"/>
        <v>50</v>
      </c>
      <c r="E323" s="39"/>
    </row>
    <row r="324" spans="2:6">
      <c r="B324" s="34" t="s">
        <v>83</v>
      </c>
      <c r="C324" s="34"/>
      <c r="D324" s="39">
        <f t="shared" si="7"/>
        <v>40</v>
      </c>
      <c r="E324" s="39"/>
    </row>
    <row r="325" spans="2:6">
      <c r="B325" s="58" t="s">
        <v>174</v>
      </c>
      <c r="C325" s="58"/>
      <c r="D325" s="56">
        <f t="shared" si="7"/>
        <v>25</v>
      </c>
      <c r="E325" s="56"/>
      <c r="F325" s="55"/>
    </row>
    <row r="326" spans="2:6">
      <c r="B326" s="93" t="s">
        <v>199</v>
      </c>
      <c r="C326" s="136"/>
      <c r="D326" s="92">
        <v>5000</v>
      </c>
      <c r="E326" s="92"/>
      <c r="F326" s="94"/>
    </row>
    <row r="327" spans="2:6">
      <c r="B327" s="95" t="s">
        <v>135</v>
      </c>
      <c r="C327" s="53"/>
      <c r="D327" s="54">
        <v>1000</v>
      </c>
      <c r="E327" s="54"/>
      <c r="F327" s="57"/>
    </row>
    <row r="328" spans="2:6">
      <c r="B328" s="21" t="s">
        <v>88</v>
      </c>
      <c r="D328" s="18">
        <v>25</v>
      </c>
    </row>
    <row r="329" spans="2:6">
      <c r="B329" s="104" t="s">
        <v>251</v>
      </c>
      <c r="C329" s="104"/>
      <c r="D329" s="18">
        <v>125</v>
      </c>
    </row>
  </sheetData>
  <mergeCells count="1">
    <mergeCell ref="B181:C181"/>
  </mergeCells>
  <phoneticPr fontId="23" type="noConversion"/>
  <printOptions horizontalCentered="1"/>
  <pageMargins left="0.75" right="0.75" top="0.7" bottom="1.25" header="0.5" footer="0.5"/>
  <pageSetup scale="85" fitToHeight="4" orientation="portrait"/>
  <headerFooter>
    <oddFooter>&amp;C&amp;"Arial,Bold"&amp;K000000AssetWorks_x000D_Confidential Information_x000D_&amp;R&amp;9&amp;K000000&amp;P of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zoomScale="125" zoomScaleNormal="125" zoomScalePageLayoutView="125" workbookViewId="0">
      <selection activeCell="D22" sqref="D22"/>
    </sheetView>
  </sheetViews>
  <sheetFormatPr defaultColWidth="8.81640625" defaultRowHeight="14.5"/>
  <cols>
    <col min="1" max="1" width="16.6328125" style="262" customWidth="1"/>
    <col min="2" max="2" width="24.81640625" style="262" customWidth="1"/>
    <col min="3" max="3" width="23.36328125" style="262" customWidth="1"/>
    <col min="4" max="4" width="23.08984375" style="262" customWidth="1"/>
    <col min="5" max="5" width="26" style="262" customWidth="1"/>
    <col min="6" max="6" width="23" style="262" customWidth="1"/>
    <col min="7" max="16384" width="8.81640625" style="262"/>
  </cols>
  <sheetData>
    <row r="1" spans="1:6" ht="14" customHeight="1"/>
    <row r="2" spans="1:6">
      <c r="B2" s="347" t="s">
        <v>1056</v>
      </c>
      <c r="C2" s="347" t="s">
        <v>1057</v>
      </c>
      <c r="D2" s="347" t="s">
        <v>1058</v>
      </c>
      <c r="E2" s="347" t="s">
        <v>1059</v>
      </c>
      <c r="F2" s="347" t="s">
        <v>1060</v>
      </c>
    </row>
    <row r="3" spans="1:6">
      <c r="A3" s="380" t="s">
        <v>1061</v>
      </c>
      <c r="B3" s="348" t="s">
        <v>1062</v>
      </c>
      <c r="C3" s="349" t="s">
        <v>1063</v>
      </c>
      <c r="D3" s="350" t="s">
        <v>1064</v>
      </c>
      <c r="E3" s="351" t="s">
        <v>1065</v>
      </c>
      <c r="F3" s="352" t="s">
        <v>1066</v>
      </c>
    </row>
    <row r="4" spans="1:6">
      <c r="A4" s="380"/>
      <c r="B4" s="353" t="s">
        <v>1067</v>
      </c>
      <c r="C4" s="354" t="s">
        <v>1068</v>
      </c>
      <c r="D4" s="355" t="s">
        <v>1069</v>
      </c>
      <c r="E4" s="356" t="s">
        <v>1070</v>
      </c>
      <c r="F4" s="357" t="s">
        <v>1071</v>
      </c>
    </row>
    <row r="5" spans="1:6" ht="29">
      <c r="A5" s="380"/>
      <c r="B5" s="358" t="s">
        <v>1072</v>
      </c>
      <c r="C5" s="359" t="s">
        <v>1073</v>
      </c>
      <c r="D5" s="360" t="s">
        <v>1074</v>
      </c>
      <c r="E5" s="361" t="s">
        <v>1075</v>
      </c>
      <c r="F5" s="362" t="s">
        <v>1076</v>
      </c>
    </row>
    <row r="6" spans="1:6" ht="15" customHeight="1">
      <c r="A6" s="380" t="s">
        <v>1077</v>
      </c>
      <c r="B6" s="348" t="s">
        <v>1078</v>
      </c>
      <c r="C6" s="349" t="s">
        <v>1079</v>
      </c>
      <c r="D6" s="350" t="s">
        <v>1080</v>
      </c>
      <c r="E6" s="351" t="s">
        <v>1081</v>
      </c>
      <c r="F6" s="352" t="s">
        <v>1082</v>
      </c>
    </row>
    <row r="7" spans="1:6" ht="15" customHeight="1">
      <c r="A7" s="380"/>
      <c r="B7" s="353" t="s">
        <v>1083</v>
      </c>
      <c r="C7" s="354" t="s">
        <v>1084</v>
      </c>
      <c r="D7" s="355" t="s">
        <v>1085</v>
      </c>
      <c r="E7" s="356" t="s">
        <v>1086</v>
      </c>
      <c r="F7" s="357" t="s">
        <v>1087</v>
      </c>
    </row>
    <row r="8" spans="1:6" ht="29">
      <c r="A8" s="380"/>
      <c r="B8" s="358" t="s">
        <v>1088</v>
      </c>
      <c r="C8" s="363" t="s">
        <v>1089</v>
      </c>
      <c r="D8" s="360" t="s">
        <v>1090</v>
      </c>
      <c r="E8" s="361" t="s">
        <v>1091</v>
      </c>
      <c r="F8" s="364" t="s">
        <v>1092</v>
      </c>
    </row>
    <row r="9" spans="1:6" ht="16.5" customHeight="1">
      <c r="A9" s="380" t="s">
        <v>1093</v>
      </c>
      <c r="B9" s="348" t="s">
        <v>1078</v>
      </c>
      <c r="C9" s="349" t="s">
        <v>1079</v>
      </c>
      <c r="D9" s="350" t="s">
        <v>1094</v>
      </c>
      <c r="E9" s="351" t="s">
        <v>1095</v>
      </c>
      <c r="F9" s="352" t="s">
        <v>1096</v>
      </c>
    </row>
    <row r="10" spans="1:6" ht="16.5" customHeight="1">
      <c r="A10" s="380"/>
      <c r="B10" s="353" t="s">
        <v>1097</v>
      </c>
      <c r="C10" s="354" t="s">
        <v>1098</v>
      </c>
      <c r="D10" s="355" t="s">
        <v>1099</v>
      </c>
      <c r="E10" s="356" t="s">
        <v>1100</v>
      </c>
      <c r="F10" s="357" t="s">
        <v>1101</v>
      </c>
    </row>
    <row r="11" spans="1:6" ht="29">
      <c r="A11" s="380"/>
      <c r="B11" s="358" t="s">
        <v>1088</v>
      </c>
      <c r="C11" s="363" t="s">
        <v>1089</v>
      </c>
      <c r="D11" s="360" t="s">
        <v>1090</v>
      </c>
      <c r="E11" s="361" t="s">
        <v>1102</v>
      </c>
      <c r="F11" s="362" t="s">
        <v>1103</v>
      </c>
    </row>
    <row r="12" spans="1:6">
      <c r="A12" s="380" t="s">
        <v>1104</v>
      </c>
      <c r="B12" s="348" t="s">
        <v>1105</v>
      </c>
      <c r="C12" s="349" t="s">
        <v>1106</v>
      </c>
      <c r="D12" s="350" t="s">
        <v>1107</v>
      </c>
      <c r="E12" s="351" t="s">
        <v>1108</v>
      </c>
      <c r="F12" s="365" t="s">
        <v>1109</v>
      </c>
    </row>
    <row r="13" spans="1:6" ht="29">
      <c r="A13" s="380"/>
      <c r="B13" s="358" t="s">
        <v>1088</v>
      </c>
      <c r="C13" s="363" t="s">
        <v>1089</v>
      </c>
      <c r="D13" s="366" t="s">
        <v>1110</v>
      </c>
      <c r="E13" s="367" t="s">
        <v>1111</v>
      </c>
      <c r="F13" s="368" t="s">
        <v>1112</v>
      </c>
    </row>
    <row r="14" spans="1:6">
      <c r="A14" s="380" t="s">
        <v>1113</v>
      </c>
      <c r="B14" s="348" t="s">
        <v>1114</v>
      </c>
      <c r="C14" s="349" t="s">
        <v>1115</v>
      </c>
      <c r="D14" s="350" t="s">
        <v>1116</v>
      </c>
      <c r="E14" s="351" t="s">
        <v>1117</v>
      </c>
      <c r="F14" s="352" t="s">
        <v>1118</v>
      </c>
    </row>
    <row r="15" spans="1:6" ht="29">
      <c r="A15" s="380"/>
      <c r="B15" s="358" t="s">
        <v>1088</v>
      </c>
      <c r="C15" s="363" t="s">
        <v>1089</v>
      </c>
      <c r="D15" s="366" t="s">
        <v>1110</v>
      </c>
      <c r="E15" s="367" t="s">
        <v>1111</v>
      </c>
      <c r="F15" s="368" t="s">
        <v>1112</v>
      </c>
    </row>
    <row r="16" spans="1:6">
      <c r="F16" s="369"/>
    </row>
    <row r="17" spans="6:6">
      <c r="F17" s="369"/>
    </row>
    <row r="18" spans="6:6" ht="15" customHeight="1">
      <c r="F18" s="369"/>
    </row>
    <row r="19" spans="6:6" ht="15" customHeight="1">
      <c r="F19" s="369"/>
    </row>
  </sheetData>
  <mergeCells count="5">
    <mergeCell ref="A3:A5"/>
    <mergeCell ref="A6:A8"/>
    <mergeCell ref="A9:A11"/>
    <mergeCell ref="A12:A13"/>
    <mergeCell ref="A14:A15"/>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0"/>
  <sheetViews>
    <sheetView workbookViewId="0">
      <pane ySplit="9" topLeftCell="A10" activePane="bottomLeft" state="frozen"/>
      <selection activeCell="A34" sqref="A34:I34"/>
      <selection pane="bottomLeft" activeCell="A34" sqref="A34:I34"/>
    </sheetView>
  </sheetViews>
  <sheetFormatPr defaultColWidth="9.08984375" defaultRowHeight="14"/>
  <cols>
    <col min="1" max="1" width="74.08984375" style="2" customWidth="1"/>
    <col min="2" max="2" width="13.36328125" style="3" customWidth="1"/>
    <col min="3" max="3" width="1.36328125" style="3" customWidth="1"/>
    <col min="4" max="16384" width="9.08984375" style="2"/>
  </cols>
  <sheetData>
    <row r="1" spans="1:3">
      <c r="C1" s="6"/>
    </row>
    <row r="2" spans="1:3">
      <c r="C2" s="6"/>
    </row>
    <row r="3" spans="1:3">
      <c r="C3" s="6"/>
    </row>
    <row r="4" spans="1:3" ht="39" customHeight="1">
      <c r="A4" s="7" t="s">
        <v>93</v>
      </c>
      <c r="B4" s="8"/>
      <c r="C4" s="6"/>
    </row>
    <row r="5" spans="1:3" ht="17">
      <c r="A5" s="9"/>
      <c r="B5" s="10" t="s">
        <v>46</v>
      </c>
      <c r="C5" s="6"/>
    </row>
    <row r="6" spans="1:3">
      <c r="A6" s="11" t="s">
        <v>94</v>
      </c>
      <c r="B6" s="12">
        <v>960</v>
      </c>
      <c r="C6" s="6"/>
    </row>
    <row r="7" spans="1:3">
      <c r="A7" s="11" t="s">
        <v>95</v>
      </c>
      <c r="B7" s="12">
        <f>B6*0.2</f>
        <v>192</v>
      </c>
      <c r="C7" s="6"/>
    </row>
    <row r="8" spans="1:3">
      <c r="A8" s="11"/>
      <c r="B8" s="12"/>
      <c r="C8" s="6"/>
    </row>
    <row r="9" spans="1:3" ht="14.5" thickBot="1">
      <c r="A9" s="198" t="s">
        <v>96</v>
      </c>
      <c r="B9" s="199" t="s">
        <v>46</v>
      </c>
      <c r="C9" s="13"/>
    </row>
    <row r="10" spans="1:3">
      <c r="A10" s="100" t="s">
        <v>583</v>
      </c>
      <c r="B10" s="234">
        <v>1545</v>
      </c>
      <c r="C10" s="100"/>
    </row>
    <row r="11" spans="1:3">
      <c r="A11" s="100" t="s">
        <v>584</v>
      </c>
      <c r="B11" s="235">
        <v>1545</v>
      </c>
      <c r="C11" s="100"/>
    </row>
    <row r="12" spans="1:3">
      <c r="A12" s="100" t="s">
        <v>585</v>
      </c>
      <c r="B12" s="235">
        <v>1595</v>
      </c>
      <c r="C12" s="100"/>
    </row>
    <row r="13" spans="1:3" ht="14.5">
      <c r="A13" s="223" t="s">
        <v>47</v>
      </c>
      <c r="B13" s="188"/>
      <c r="C13" s="102"/>
    </row>
    <row r="14" spans="1:3">
      <c r="A14" s="224" t="s">
        <v>601</v>
      </c>
      <c r="B14" s="188">
        <v>200</v>
      </c>
      <c r="C14" s="101"/>
    </row>
    <row r="15" spans="1:3">
      <c r="A15" s="225" t="s">
        <v>156</v>
      </c>
      <c r="B15" s="188">
        <v>50</v>
      </c>
      <c r="C15" s="103"/>
    </row>
    <row r="16" spans="1:3">
      <c r="A16" s="225" t="s">
        <v>157</v>
      </c>
      <c r="B16" s="188">
        <v>10</v>
      </c>
      <c r="C16" s="103"/>
    </row>
    <row r="17" spans="1:3">
      <c r="A17" s="225" t="s">
        <v>586</v>
      </c>
      <c r="B17" s="188">
        <v>15</v>
      </c>
      <c r="C17" s="103"/>
    </row>
    <row r="18" spans="1:3">
      <c r="A18" s="189"/>
      <c r="B18" s="188"/>
      <c r="C18" s="103"/>
    </row>
    <row r="19" spans="1:3">
      <c r="A19" s="225" t="s">
        <v>55</v>
      </c>
      <c r="B19" s="235">
        <v>2445</v>
      </c>
      <c r="C19" s="100"/>
    </row>
    <row r="20" spans="1:3">
      <c r="A20" s="225" t="s">
        <v>587</v>
      </c>
      <c r="B20" s="235">
        <v>2445</v>
      </c>
      <c r="C20" s="100"/>
    </row>
    <row r="21" spans="1:3">
      <c r="A21" s="225" t="s">
        <v>47</v>
      </c>
      <c r="B21" s="188"/>
      <c r="C21" s="103"/>
    </row>
    <row r="22" spans="1:3">
      <c r="A22" s="225" t="s">
        <v>15</v>
      </c>
      <c r="B22" s="188">
        <v>401</v>
      </c>
      <c r="C22" s="103"/>
    </row>
    <row r="23" spans="1:3">
      <c r="A23" s="225" t="s">
        <v>56</v>
      </c>
      <c r="B23" s="188">
        <v>225</v>
      </c>
      <c r="C23" s="101"/>
    </row>
    <row r="24" spans="1:3">
      <c r="A24" s="100" t="s">
        <v>16</v>
      </c>
      <c r="B24" s="188">
        <v>110</v>
      </c>
      <c r="C24" s="101"/>
    </row>
    <row r="25" spans="1:3">
      <c r="A25" s="100" t="s">
        <v>3</v>
      </c>
      <c r="B25" s="188">
        <v>80</v>
      </c>
      <c r="C25" s="101"/>
    </row>
    <row r="26" spans="1:3">
      <c r="A26" s="100" t="s">
        <v>588</v>
      </c>
      <c r="B26" s="188"/>
      <c r="C26" s="101"/>
    </row>
    <row r="27" spans="1:3">
      <c r="A27" s="192"/>
      <c r="B27" s="193"/>
      <c r="C27" s="14"/>
    </row>
    <row r="28" spans="1:3" s="232" customFormat="1">
      <c r="A28" s="226" t="s">
        <v>589</v>
      </c>
      <c r="B28" s="236">
        <v>2495</v>
      </c>
      <c r="C28" s="231"/>
    </row>
    <row r="29" spans="1:3" s="232" customFormat="1">
      <c r="A29" s="100" t="s">
        <v>47</v>
      </c>
      <c r="B29" s="237"/>
      <c r="C29" s="233"/>
    </row>
    <row r="30" spans="1:3" s="232" customFormat="1">
      <c r="A30" s="100" t="s">
        <v>590</v>
      </c>
      <c r="B30" s="237">
        <v>288</v>
      </c>
      <c r="C30" s="233"/>
    </row>
    <row r="31" spans="1:3" s="232" customFormat="1">
      <c r="A31" s="100" t="s">
        <v>591</v>
      </c>
      <c r="B31" s="237">
        <v>10</v>
      </c>
      <c r="C31" s="233"/>
    </row>
    <row r="32" spans="1:3" s="232" customFormat="1">
      <c r="A32" s="100" t="s">
        <v>592</v>
      </c>
      <c r="B32" s="237">
        <v>95</v>
      </c>
      <c r="C32" s="233"/>
    </row>
    <row r="33" spans="1:3" s="232" customFormat="1">
      <c r="A33" s="100" t="s">
        <v>593</v>
      </c>
      <c r="B33" s="237">
        <v>70</v>
      </c>
      <c r="C33" s="233"/>
    </row>
    <row r="34" spans="1:3" s="232" customFormat="1">
      <c r="A34" s="100"/>
      <c r="B34" s="237"/>
      <c r="C34" s="233"/>
    </row>
    <row r="35" spans="1:3" s="232" customFormat="1">
      <c r="A35" s="226" t="s">
        <v>761</v>
      </c>
      <c r="B35" s="236">
        <v>3195</v>
      </c>
      <c r="C35" s="233"/>
    </row>
    <row r="36" spans="1:3" s="232" customFormat="1">
      <c r="A36" s="226" t="s">
        <v>594</v>
      </c>
      <c r="B36" s="236"/>
      <c r="C36" s="233"/>
    </row>
    <row r="37" spans="1:3" s="232" customFormat="1">
      <c r="A37" s="100" t="s">
        <v>47</v>
      </c>
      <c r="B37" s="237"/>
      <c r="C37" s="233"/>
    </row>
    <row r="38" spans="1:3" s="232" customFormat="1">
      <c r="A38" s="100" t="s">
        <v>590</v>
      </c>
      <c r="B38" s="237">
        <v>288</v>
      </c>
      <c r="C38" s="233"/>
    </row>
    <row r="39" spans="1:3" s="232" customFormat="1">
      <c r="A39" s="100" t="s">
        <v>591</v>
      </c>
      <c r="B39" s="237">
        <v>10</v>
      </c>
      <c r="C39" s="233"/>
    </row>
    <row r="40" spans="1:3" s="232" customFormat="1">
      <c r="A40" s="100" t="s">
        <v>592</v>
      </c>
      <c r="B40" s="237">
        <v>95</v>
      </c>
      <c r="C40" s="233"/>
    </row>
    <row r="41" spans="1:3" s="232" customFormat="1">
      <c r="A41" s="100" t="s">
        <v>593</v>
      </c>
      <c r="B41" s="237">
        <v>70</v>
      </c>
      <c r="C41" s="233"/>
    </row>
    <row r="42" spans="1:3">
      <c r="A42" s="229"/>
      <c r="B42" s="230"/>
      <c r="C42" s="14"/>
    </row>
    <row r="43" spans="1:3">
      <c r="A43" s="187" t="s">
        <v>92</v>
      </c>
      <c r="B43" s="188"/>
      <c r="C43" s="98"/>
    </row>
    <row r="44" spans="1:3">
      <c r="A44" s="225" t="s">
        <v>595</v>
      </c>
      <c r="B44" s="188">
        <v>295</v>
      </c>
      <c r="C44" s="99"/>
    </row>
    <row r="45" spans="1:3">
      <c r="A45" s="225" t="s">
        <v>158</v>
      </c>
      <c r="B45" s="188">
        <v>1033</v>
      </c>
      <c r="C45" s="99"/>
    </row>
    <row r="46" spans="1:3">
      <c r="A46" s="225" t="s">
        <v>17</v>
      </c>
      <c r="B46" s="188">
        <v>690</v>
      </c>
      <c r="C46" s="99"/>
    </row>
    <row r="47" spans="1:3">
      <c r="A47" s="225" t="s">
        <v>89</v>
      </c>
      <c r="B47" s="188">
        <v>275</v>
      </c>
      <c r="C47" s="99"/>
    </row>
    <row r="48" spans="1:3">
      <c r="A48" s="225" t="s">
        <v>596</v>
      </c>
      <c r="B48" s="3">
        <v>125</v>
      </c>
      <c r="C48" s="99"/>
    </row>
    <row r="49" spans="1:4">
      <c r="A49" s="225" t="s">
        <v>90</v>
      </c>
      <c r="B49" s="188">
        <v>41</v>
      </c>
      <c r="C49" s="99"/>
    </row>
    <row r="50" spans="1:4">
      <c r="A50" s="225" t="s">
        <v>91</v>
      </c>
      <c r="B50" s="188">
        <v>5</v>
      </c>
      <c r="C50" s="99"/>
    </row>
    <row r="51" spans="1:4">
      <c r="A51" s="191"/>
      <c r="B51" s="194"/>
      <c r="C51" s="99"/>
    </row>
    <row r="52" spans="1:4">
      <c r="A52" s="187" t="s">
        <v>35</v>
      </c>
      <c r="B52" s="188"/>
      <c r="C52" s="99"/>
    </row>
    <row r="53" spans="1:4">
      <c r="A53" s="191" t="s">
        <v>36</v>
      </c>
      <c r="B53" s="188">
        <v>1895</v>
      </c>
      <c r="C53" s="99"/>
    </row>
    <row r="54" spans="1:4">
      <c r="A54" s="189" t="s">
        <v>37</v>
      </c>
      <c r="B54" s="188">
        <v>95</v>
      </c>
      <c r="C54" s="99"/>
    </row>
    <row r="55" spans="1:4">
      <c r="A55" s="189" t="s">
        <v>63</v>
      </c>
      <c r="B55" s="188">
        <v>15</v>
      </c>
      <c r="C55" s="99"/>
    </row>
    <row r="56" spans="1:4">
      <c r="A56" s="189"/>
      <c r="B56" s="188"/>
      <c r="C56" s="99"/>
    </row>
    <row r="57" spans="1:4">
      <c r="A57" s="190" t="s">
        <v>39</v>
      </c>
      <c r="B57" s="188"/>
      <c r="C57" s="99"/>
    </row>
    <row r="58" spans="1:4">
      <c r="A58" s="191" t="s">
        <v>0</v>
      </c>
      <c r="B58" s="188">
        <v>1245</v>
      </c>
      <c r="C58" s="99"/>
    </row>
    <row r="59" spans="1:4">
      <c r="A59" s="189" t="s">
        <v>1</v>
      </c>
      <c r="B59" s="188">
        <v>1544</v>
      </c>
      <c r="C59" s="99"/>
    </row>
    <row r="60" spans="1:4">
      <c r="A60" s="189" t="s">
        <v>64</v>
      </c>
      <c r="B60" s="188">
        <v>20</v>
      </c>
      <c r="C60" s="99"/>
    </row>
    <row r="61" spans="1:4">
      <c r="A61" s="189" t="s">
        <v>2</v>
      </c>
      <c r="B61" s="188">
        <v>94.56</v>
      </c>
      <c r="C61" s="99"/>
    </row>
    <row r="62" spans="1:4">
      <c r="A62" s="225"/>
      <c r="B62" s="242"/>
      <c r="C62" s="99"/>
    </row>
    <row r="63" spans="1:4" s="100" customFormat="1">
      <c r="A63" s="227" t="s">
        <v>597</v>
      </c>
      <c r="B63" s="238"/>
      <c r="C63" s="239"/>
    </row>
    <row r="64" spans="1:4" s="100" customFormat="1">
      <c r="A64" s="225" t="s">
        <v>598</v>
      </c>
      <c r="B64" s="243">
        <v>495</v>
      </c>
      <c r="C64" s="239"/>
      <c r="D64" s="240"/>
    </row>
    <row r="65" spans="1:4" s="100" customFormat="1">
      <c r="A65" s="225" t="s">
        <v>599</v>
      </c>
      <c r="B65" s="238">
        <v>475</v>
      </c>
      <c r="C65" s="239"/>
      <c r="D65" s="240"/>
    </row>
    <row r="66" spans="1:4" s="100" customFormat="1">
      <c r="A66" s="225" t="s">
        <v>600</v>
      </c>
      <c r="B66" s="238">
        <v>110</v>
      </c>
      <c r="C66" s="239"/>
      <c r="D66" s="240"/>
    </row>
    <row r="67" spans="1:4" s="100" customFormat="1">
      <c r="A67" s="228"/>
      <c r="B67" s="241"/>
      <c r="C67" s="239"/>
      <c r="D67" s="240"/>
    </row>
    <row r="68" spans="1:4">
      <c r="A68" s="186"/>
      <c r="B68" s="193"/>
      <c r="C68" s="1"/>
    </row>
    <row r="69" spans="1:4">
      <c r="A69" s="195" t="s">
        <v>38</v>
      </c>
      <c r="B69" s="193"/>
      <c r="C69" s="1"/>
    </row>
    <row r="70" spans="1:4">
      <c r="A70" s="192" t="s">
        <v>57</v>
      </c>
      <c r="B70" s="193">
        <v>695</v>
      </c>
      <c r="C70" s="1"/>
    </row>
    <row r="71" spans="1:4">
      <c r="A71" s="192" t="s">
        <v>14</v>
      </c>
      <c r="B71" s="196">
        <v>844</v>
      </c>
      <c r="C71" s="1"/>
    </row>
    <row r="72" spans="1:4">
      <c r="A72" s="192"/>
      <c r="B72" s="196"/>
      <c r="C72" s="1"/>
    </row>
    <row r="73" spans="1:4">
      <c r="A73" s="195" t="s">
        <v>58</v>
      </c>
      <c r="B73" s="196"/>
      <c r="C73" s="1"/>
    </row>
    <row r="74" spans="1:4">
      <c r="A74" s="186" t="s">
        <v>59</v>
      </c>
      <c r="B74" s="193">
        <v>161.52000000000001</v>
      </c>
      <c r="C74" s="1"/>
    </row>
    <row r="75" spans="1:4">
      <c r="A75" s="186" t="s">
        <v>60</v>
      </c>
      <c r="B75" s="193">
        <v>48.92</v>
      </c>
      <c r="C75" s="1"/>
    </row>
    <row r="76" spans="1:4">
      <c r="A76" s="186" t="s">
        <v>61</v>
      </c>
      <c r="B76" s="193">
        <v>78.959999999999994</v>
      </c>
      <c r="C76" s="1"/>
    </row>
    <row r="77" spans="1:4">
      <c r="A77" s="186"/>
      <c r="B77" s="193"/>
      <c r="C77" s="1"/>
    </row>
    <row r="78" spans="1:4">
      <c r="A78" s="192" t="s">
        <v>62</v>
      </c>
      <c r="B78" s="196">
        <v>86.1</v>
      </c>
      <c r="C78" s="1"/>
    </row>
    <row r="79" spans="1:4">
      <c r="A79" s="192" t="s">
        <v>65</v>
      </c>
      <c r="B79" s="196">
        <v>10</v>
      </c>
      <c r="C79" s="1"/>
    </row>
    <row r="80" spans="1:4">
      <c r="A80" s="192"/>
      <c r="B80" s="196"/>
      <c r="C80" s="1"/>
    </row>
    <row r="81" spans="1:13">
      <c r="A81" s="197" t="s">
        <v>97</v>
      </c>
      <c r="B81" s="196"/>
      <c r="C81" s="1"/>
    </row>
    <row r="82" spans="1:13">
      <c r="A82" s="192" t="s">
        <v>13</v>
      </c>
      <c r="B82" s="196">
        <v>6195</v>
      </c>
      <c r="C82" s="1"/>
    </row>
    <row r="83" spans="1:13">
      <c r="A83" s="192" t="s">
        <v>9</v>
      </c>
      <c r="B83" s="196">
        <v>4750</v>
      </c>
    </row>
    <row r="84" spans="1:13">
      <c r="A84" s="192" t="s">
        <v>10</v>
      </c>
      <c r="B84" s="196">
        <v>5250</v>
      </c>
      <c r="C84" s="4"/>
    </row>
    <row r="85" spans="1:13">
      <c r="A85" s="192" t="s">
        <v>11</v>
      </c>
      <c r="B85" s="196">
        <v>5700</v>
      </c>
      <c r="C85" s="4"/>
    </row>
    <row r="86" spans="1:13">
      <c r="C86" s="4"/>
    </row>
    <row r="87" spans="1:13">
      <c r="C87" s="4"/>
      <c r="D87" s="5"/>
      <c r="E87" s="5"/>
      <c r="F87" s="5"/>
      <c r="G87" s="5"/>
      <c r="H87" s="5"/>
      <c r="I87" s="5"/>
      <c r="J87" s="5"/>
      <c r="K87" s="5"/>
      <c r="L87" s="5"/>
      <c r="M87" s="5"/>
    </row>
    <row r="88" spans="1:13">
      <c r="C88" s="4"/>
      <c r="D88" s="5"/>
      <c r="E88" s="5"/>
      <c r="F88" s="5"/>
      <c r="G88" s="5"/>
      <c r="H88" s="5"/>
      <c r="I88" s="5"/>
      <c r="J88" s="5"/>
      <c r="K88" s="5"/>
      <c r="L88" s="5"/>
      <c r="M88" s="5"/>
    </row>
    <row r="89" spans="1:13">
      <c r="C89" s="4"/>
      <c r="D89" s="5"/>
      <c r="E89" s="5"/>
      <c r="F89" s="5"/>
      <c r="G89" s="5"/>
      <c r="H89" s="5"/>
      <c r="I89" s="5"/>
      <c r="J89" s="5"/>
      <c r="K89" s="5"/>
      <c r="L89" s="5"/>
      <c r="M89" s="5"/>
    </row>
    <row r="90" spans="1:13">
      <c r="D90" s="5"/>
      <c r="E90" s="5"/>
      <c r="F90" s="5"/>
      <c r="G90" s="5"/>
      <c r="H90" s="5"/>
      <c r="I90" s="5"/>
      <c r="J90" s="5"/>
      <c r="K90" s="5"/>
      <c r="L90" s="5"/>
      <c r="M90" s="5"/>
    </row>
    <row r="91" spans="1:13">
      <c r="D91" s="5"/>
      <c r="E91" s="5"/>
      <c r="F91" s="5"/>
      <c r="G91" s="5"/>
      <c r="H91" s="5"/>
      <c r="I91" s="5"/>
      <c r="J91" s="5"/>
      <c r="K91" s="5"/>
      <c r="L91" s="5"/>
      <c r="M91" s="5"/>
    </row>
    <row r="92" spans="1:13">
      <c r="D92" s="5"/>
      <c r="E92" s="5"/>
      <c r="F92" s="5"/>
      <c r="G92" s="5"/>
      <c r="H92" s="5"/>
      <c r="I92" s="5"/>
      <c r="J92" s="5"/>
      <c r="K92" s="5"/>
      <c r="L92" s="5"/>
      <c r="M92" s="5"/>
    </row>
    <row r="95" spans="1:13" s="5" customFormat="1">
      <c r="A95" s="2"/>
      <c r="B95" s="3"/>
      <c r="C95" s="3"/>
      <c r="D95" s="2"/>
      <c r="E95" s="2"/>
      <c r="F95" s="2"/>
      <c r="G95" s="2"/>
      <c r="H95" s="2"/>
      <c r="I95" s="2"/>
      <c r="J95" s="2"/>
      <c r="K95" s="2"/>
      <c r="L95" s="2"/>
      <c r="M95" s="2"/>
    </row>
    <row r="96" spans="1:13" s="5" customFormat="1">
      <c r="A96" s="2"/>
      <c r="B96" s="3"/>
      <c r="C96" s="3"/>
      <c r="D96" s="2"/>
      <c r="E96" s="2"/>
      <c r="F96" s="2"/>
      <c r="G96" s="2"/>
      <c r="H96" s="2"/>
      <c r="I96" s="2"/>
      <c r="J96" s="2"/>
      <c r="K96" s="2"/>
      <c r="L96" s="2"/>
      <c r="M96" s="2"/>
    </row>
    <row r="97" spans="1:13" s="5" customFormat="1">
      <c r="A97" s="2"/>
      <c r="B97" s="3"/>
      <c r="C97" s="3"/>
      <c r="D97" s="2"/>
      <c r="E97" s="2"/>
      <c r="F97" s="2"/>
      <c r="G97" s="2"/>
      <c r="H97" s="2"/>
      <c r="I97" s="2"/>
      <c r="J97" s="2"/>
      <c r="K97" s="2"/>
      <c r="L97" s="2"/>
      <c r="M97" s="2"/>
    </row>
    <row r="98" spans="1:13" s="5" customFormat="1">
      <c r="A98" s="2"/>
      <c r="B98" s="3"/>
      <c r="C98" s="3"/>
      <c r="D98" s="2"/>
      <c r="E98" s="2"/>
      <c r="F98" s="2"/>
      <c r="G98" s="2"/>
      <c r="H98" s="2"/>
      <c r="I98" s="2"/>
      <c r="J98" s="2"/>
      <c r="K98" s="2"/>
      <c r="L98" s="2"/>
      <c r="M98" s="2"/>
    </row>
    <row r="99" spans="1:13" s="5" customFormat="1">
      <c r="A99" s="2"/>
      <c r="B99" s="3"/>
      <c r="C99" s="3"/>
      <c r="D99" s="2"/>
      <c r="E99" s="2"/>
      <c r="F99" s="2"/>
      <c r="G99" s="2"/>
      <c r="H99" s="2"/>
      <c r="I99" s="2"/>
      <c r="J99" s="2"/>
      <c r="K99" s="2"/>
      <c r="L99" s="2"/>
      <c r="M99" s="2"/>
    </row>
    <row r="100" spans="1:13" s="5" customFormat="1">
      <c r="A100" s="2"/>
      <c r="B100" s="3"/>
      <c r="C100" s="3"/>
      <c r="D100" s="2"/>
      <c r="E100" s="2"/>
      <c r="F100" s="2"/>
      <c r="G100" s="2"/>
      <c r="H100" s="2"/>
      <c r="I100" s="2"/>
      <c r="J100" s="2"/>
      <c r="K100" s="2"/>
      <c r="L100" s="2"/>
      <c r="M100" s="2"/>
    </row>
  </sheetData>
  <phoneticPr fontId="2" type="noConversion"/>
  <printOptions horizontalCentered="1"/>
  <pageMargins left="0.75" right="0.75" top="0.7" bottom="1.25" header="0.5" footer="0.5"/>
  <pageSetup scale="85" orientation="portrait"/>
  <headerFooter>
    <oddFooter>&amp;C&amp;"Arial,Bold"&amp;K000000AssetWorks_x000D_Confidential Information_x000D_&amp;R&amp;9&amp;K000000&amp;P of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zoomScale="110" zoomScaleNormal="110" zoomScalePageLayoutView="110" workbookViewId="0">
      <selection activeCell="A32" sqref="A32:I34"/>
    </sheetView>
  </sheetViews>
  <sheetFormatPr defaultColWidth="8.81640625" defaultRowHeight="14.5"/>
  <cols>
    <col min="1" max="1" width="16.453125" style="262" bestFit="1" customWidth="1"/>
    <col min="2" max="2" width="16.6328125" style="262" bestFit="1" customWidth="1"/>
    <col min="3" max="3" width="12.6328125" style="262" bestFit="1" customWidth="1"/>
    <col min="4" max="4" width="9.6328125" style="263" bestFit="1" customWidth="1"/>
    <col min="5" max="5" width="11.453125" style="262" customWidth="1"/>
    <col min="6" max="6" width="10.453125" style="262" bestFit="1" customWidth="1"/>
    <col min="7" max="16384" width="8.81640625" style="262"/>
  </cols>
  <sheetData>
    <row r="1" spans="1:8" ht="21">
      <c r="A1" s="384" t="s">
        <v>709</v>
      </c>
      <c r="B1" s="384"/>
      <c r="C1" s="384"/>
      <c r="D1" s="384"/>
      <c r="E1" s="384"/>
    </row>
    <row r="2" spans="1:8">
      <c r="A2" s="277" t="s">
        <v>696</v>
      </c>
      <c r="B2" s="277" t="s">
        <v>679</v>
      </c>
      <c r="C2" s="277"/>
      <c r="D2" s="276" t="s">
        <v>678</v>
      </c>
      <c r="E2" s="268" t="s">
        <v>677</v>
      </c>
    </row>
    <row r="3" spans="1:8">
      <c r="A3" s="388" t="s">
        <v>684</v>
      </c>
      <c r="B3" s="267" t="s">
        <v>683</v>
      </c>
      <c r="C3" s="281"/>
      <c r="D3" s="266" t="s">
        <v>710</v>
      </c>
      <c r="E3" s="265">
        <v>4874.1899999999996</v>
      </c>
      <c r="F3" s="264"/>
    </row>
    <row r="4" spans="1:8">
      <c r="A4" s="389"/>
      <c r="B4" s="267" t="s">
        <v>708</v>
      </c>
      <c r="C4" s="281"/>
      <c r="D4" s="266" t="s">
        <v>711</v>
      </c>
      <c r="E4" s="265">
        <v>5326.86</v>
      </c>
      <c r="F4" s="264"/>
      <c r="G4" s="263"/>
      <c r="H4" s="263"/>
    </row>
    <row r="5" spans="1:8">
      <c r="A5" s="286"/>
      <c r="B5" s="285"/>
      <c r="C5" s="278"/>
      <c r="D5" s="284"/>
      <c r="E5" s="283"/>
    </row>
    <row r="6" spans="1:8" ht="18.5">
      <c r="A6" s="386" t="s">
        <v>707</v>
      </c>
      <c r="B6" s="386"/>
      <c r="C6" s="386"/>
      <c r="D6" s="386"/>
      <c r="E6" s="386"/>
    </row>
    <row r="7" spans="1:8" s="282" customFormat="1">
      <c r="A7" s="277" t="s">
        <v>696</v>
      </c>
      <c r="B7" s="277" t="s">
        <v>679</v>
      </c>
      <c r="C7" s="277"/>
      <c r="D7" s="276" t="s">
        <v>678</v>
      </c>
      <c r="E7" s="268" t="s">
        <v>677</v>
      </c>
    </row>
    <row r="8" spans="1:8">
      <c r="A8" s="381" t="s">
        <v>706</v>
      </c>
      <c r="B8" s="267" t="s">
        <v>683</v>
      </c>
      <c r="C8" s="279"/>
      <c r="D8" s="266" t="s">
        <v>712</v>
      </c>
      <c r="E8" s="265">
        <v>80</v>
      </c>
      <c r="F8" s="264"/>
    </row>
    <row r="9" spans="1:8">
      <c r="A9" s="381"/>
      <c r="B9" s="391" t="s">
        <v>705</v>
      </c>
      <c r="C9" s="281" t="s">
        <v>704</v>
      </c>
      <c r="D9" s="266" t="s">
        <v>713</v>
      </c>
      <c r="E9" s="265">
        <v>43</v>
      </c>
      <c r="F9" s="264"/>
    </row>
    <row r="10" spans="1:8">
      <c r="A10" s="381"/>
      <c r="B10" s="392"/>
      <c r="C10" s="281" t="s">
        <v>703</v>
      </c>
      <c r="D10" s="266" t="s">
        <v>714</v>
      </c>
      <c r="E10" s="280">
        <v>65</v>
      </c>
      <c r="F10" s="264"/>
    </row>
    <row r="11" spans="1:8">
      <c r="A11" s="381"/>
      <c r="B11" s="391" t="s">
        <v>702</v>
      </c>
      <c r="C11" s="267" t="s">
        <v>683</v>
      </c>
      <c r="D11" s="266" t="s">
        <v>715</v>
      </c>
      <c r="E11" s="265">
        <v>140.96190476190478</v>
      </c>
      <c r="F11" s="264"/>
    </row>
    <row r="12" spans="1:8">
      <c r="A12" s="381"/>
      <c r="B12" s="392"/>
      <c r="C12" s="267" t="s">
        <v>701</v>
      </c>
      <c r="D12" s="266" t="s">
        <v>716</v>
      </c>
      <c r="E12" s="265">
        <v>37.949404761904759</v>
      </c>
      <c r="F12" s="264"/>
    </row>
    <row r="13" spans="1:8">
      <c r="A13" s="279" t="s">
        <v>700</v>
      </c>
      <c r="B13" s="267" t="s">
        <v>683</v>
      </c>
      <c r="C13" s="267"/>
      <c r="D13" s="266" t="s">
        <v>717</v>
      </c>
      <c r="E13" s="265">
        <v>110.28</v>
      </c>
      <c r="F13" s="264"/>
    </row>
    <row r="14" spans="1:8">
      <c r="A14" s="267" t="s">
        <v>699</v>
      </c>
      <c r="B14" s="267" t="s">
        <v>698</v>
      </c>
      <c r="C14" s="267"/>
      <c r="D14" s="266" t="s">
        <v>718</v>
      </c>
      <c r="E14" s="265">
        <v>385.98</v>
      </c>
      <c r="F14" s="264"/>
    </row>
    <row r="15" spans="1:8">
      <c r="A15" s="278"/>
      <c r="B15" s="278"/>
      <c r="C15" s="390"/>
      <c r="D15" s="390"/>
      <c r="E15" s="278"/>
    </row>
    <row r="16" spans="1:8" ht="18.5">
      <c r="A16" s="386" t="s">
        <v>697</v>
      </c>
      <c r="B16" s="386"/>
      <c r="C16" s="386"/>
      <c r="D16" s="386"/>
      <c r="E16" s="386"/>
    </row>
    <row r="17" spans="1:7">
      <c r="A17" s="277" t="s">
        <v>696</v>
      </c>
      <c r="B17" s="277" t="s">
        <v>679</v>
      </c>
      <c r="C17" s="277"/>
      <c r="D17" s="276" t="s">
        <v>678</v>
      </c>
      <c r="E17" s="268" t="s">
        <v>677</v>
      </c>
      <c r="G17" s="264"/>
    </row>
    <row r="18" spans="1:7">
      <c r="A18" s="381" t="s">
        <v>695</v>
      </c>
      <c r="B18" s="267" t="s">
        <v>694</v>
      </c>
      <c r="C18" s="267"/>
      <c r="D18" s="266" t="s">
        <v>719</v>
      </c>
      <c r="E18" s="265">
        <v>6.6666666666666679</v>
      </c>
      <c r="F18" s="264"/>
    </row>
    <row r="19" spans="1:7">
      <c r="A19" s="381"/>
      <c r="B19" s="267" t="s">
        <v>693</v>
      </c>
      <c r="C19" s="267"/>
      <c r="D19" s="266" t="s">
        <v>720</v>
      </c>
      <c r="E19" s="265">
        <v>3.5714285714285716</v>
      </c>
      <c r="F19" s="264"/>
    </row>
    <row r="20" spans="1:7">
      <c r="A20" s="381"/>
      <c r="B20" s="267" t="s">
        <v>692</v>
      </c>
      <c r="C20" s="267"/>
      <c r="D20" s="266" t="s">
        <v>721</v>
      </c>
      <c r="E20" s="265">
        <v>23.809523809523814</v>
      </c>
      <c r="F20" s="264"/>
    </row>
    <row r="21" spans="1:7" s="274" customFormat="1">
      <c r="A21" s="381"/>
      <c r="B21" s="275" t="s">
        <v>691</v>
      </c>
      <c r="C21" s="267"/>
      <c r="D21" s="266" t="s">
        <v>722</v>
      </c>
      <c r="E21" s="265">
        <v>71.428571428571431</v>
      </c>
      <c r="F21" s="264"/>
    </row>
    <row r="22" spans="1:7" ht="15" customHeight="1">
      <c r="A22" s="387" t="s">
        <v>690</v>
      </c>
      <c r="B22" s="273" t="s">
        <v>689</v>
      </c>
      <c r="C22" s="267" t="s">
        <v>684</v>
      </c>
      <c r="D22" s="266" t="s">
        <v>723</v>
      </c>
      <c r="E22" s="265">
        <v>55.690476190476197</v>
      </c>
      <c r="F22" s="264"/>
    </row>
    <row r="23" spans="1:7">
      <c r="A23" s="387"/>
      <c r="B23" s="388" t="s">
        <v>688</v>
      </c>
      <c r="C23" s="267" t="s">
        <v>687</v>
      </c>
      <c r="D23" s="266" t="s">
        <v>724</v>
      </c>
      <c r="E23" s="265">
        <v>94.166666666666686</v>
      </c>
      <c r="F23" s="264"/>
    </row>
    <row r="24" spans="1:7">
      <c r="A24" s="387"/>
      <c r="B24" s="389"/>
      <c r="C24" s="267" t="s">
        <v>686</v>
      </c>
      <c r="D24" s="266" t="s">
        <v>725</v>
      </c>
      <c r="E24" s="265">
        <v>103.45238095238096</v>
      </c>
      <c r="F24" s="264"/>
    </row>
    <row r="25" spans="1:7" ht="16" customHeight="1">
      <c r="A25" s="388" t="s">
        <v>685</v>
      </c>
      <c r="B25" s="272" t="s">
        <v>683</v>
      </c>
      <c r="C25" s="271" t="s">
        <v>684</v>
      </c>
      <c r="D25" s="266" t="s">
        <v>726</v>
      </c>
      <c r="E25" s="265">
        <v>0</v>
      </c>
      <c r="F25" s="264"/>
    </row>
    <row r="26" spans="1:7">
      <c r="A26" s="389"/>
      <c r="B26" s="272" t="s">
        <v>683</v>
      </c>
      <c r="C26" s="271" t="s">
        <v>682</v>
      </c>
      <c r="D26" s="266" t="s">
        <v>727</v>
      </c>
      <c r="E26" s="265">
        <v>59.523809523809533</v>
      </c>
      <c r="F26" s="264"/>
    </row>
    <row r="28" spans="1:7" ht="21">
      <c r="A28" s="384" t="s">
        <v>681</v>
      </c>
      <c r="B28" s="384"/>
      <c r="C28" s="384"/>
      <c r="D28" s="384"/>
      <c r="E28" s="384"/>
    </row>
    <row r="29" spans="1:7">
      <c r="A29" s="385" t="s">
        <v>680</v>
      </c>
      <c r="B29" s="385"/>
      <c r="C29" s="270" t="s">
        <v>679</v>
      </c>
      <c r="D29" s="269" t="s">
        <v>678</v>
      </c>
      <c r="E29" s="268" t="s">
        <v>677</v>
      </c>
    </row>
    <row r="30" spans="1:7">
      <c r="A30" s="381" t="s">
        <v>676</v>
      </c>
      <c r="B30" s="381"/>
      <c r="C30" s="267" t="s">
        <v>675</v>
      </c>
      <c r="D30" s="266" t="s">
        <v>728</v>
      </c>
      <c r="E30" s="265">
        <v>10</v>
      </c>
      <c r="F30" s="264"/>
    </row>
    <row r="31" spans="1:7">
      <c r="A31" s="381"/>
      <c r="B31" s="381"/>
      <c r="C31" s="267" t="s">
        <v>674</v>
      </c>
      <c r="D31" s="266" t="s">
        <v>729</v>
      </c>
      <c r="E31" s="265">
        <v>10</v>
      </c>
      <c r="F31" s="264"/>
    </row>
    <row r="32" spans="1:7">
      <c r="A32" s="381" t="s">
        <v>673</v>
      </c>
      <c r="B32" s="381"/>
      <c r="C32" s="267" t="s">
        <v>672</v>
      </c>
      <c r="D32" s="266" t="s">
        <v>730</v>
      </c>
      <c r="E32" s="265">
        <v>2.1428571428571428</v>
      </c>
      <c r="F32" s="264"/>
    </row>
    <row r="33" spans="1:6">
      <c r="A33" s="381"/>
      <c r="B33" s="381"/>
      <c r="C33" s="267" t="s">
        <v>671</v>
      </c>
      <c r="D33" s="266" t="s">
        <v>731</v>
      </c>
      <c r="E33" s="265">
        <v>10</v>
      </c>
      <c r="F33" s="264"/>
    </row>
    <row r="34" spans="1:6">
      <c r="A34" s="381"/>
      <c r="B34" s="381"/>
      <c r="C34" s="267" t="s">
        <v>670</v>
      </c>
      <c r="D34" s="266" t="s">
        <v>732</v>
      </c>
      <c r="E34" s="265">
        <v>12</v>
      </c>
      <c r="F34" s="264"/>
    </row>
    <row r="35" spans="1:6">
      <c r="A35" s="381" t="s">
        <v>669</v>
      </c>
      <c r="B35" s="381"/>
      <c r="C35" s="267"/>
      <c r="D35" s="266" t="s">
        <v>733</v>
      </c>
      <c r="E35" s="265">
        <v>15</v>
      </c>
      <c r="F35" s="264"/>
    </row>
    <row r="36" spans="1:6">
      <c r="A36" s="381" t="s">
        <v>668</v>
      </c>
      <c r="B36" s="381"/>
      <c r="C36" s="267"/>
      <c r="D36" s="266" t="s">
        <v>734</v>
      </c>
      <c r="E36" s="265">
        <v>357.14285714285717</v>
      </c>
      <c r="F36" s="264"/>
    </row>
    <row r="37" spans="1:6">
      <c r="A37" s="381" t="s">
        <v>667</v>
      </c>
      <c r="B37" s="381"/>
      <c r="C37" s="267"/>
      <c r="D37" s="266" t="s">
        <v>735</v>
      </c>
      <c r="E37" s="265">
        <v>166.54761904761907</v>
      </c>
      <c r="F37" s="264"/>
    </row>
    <row r="38" spans="1:6">
      <c r="A38" s="381" t="s">
        <v>666</v>
      </c>
      <c r="B38" s="381"/>
      <c r="C38" s="267"/>
      <c r="D38" s="266" t="s">
        <v>736</v>
      </c>
      <c r="E38" s="265">
        <v>178.57142857142858</v>
      </c>
      <c r="F38" s="264"/>
    </row>
    <row r="39" spans="1:6">
      <c r="A39" s="382" t="s">
        <v>665</v>
      </c>
      <c r="B39" s="383"/>
      <c r="C39" s="267"/>
      <c r="D39" s="266" t="s">
        <v>737</v>
      </c>
      <c r="E39" s="265">
        <v>3095.2380952380959</v>
      </c>
      <c r="F39" s="264"/>
    </row>
    <row r="40" spans="1:6">
      <c r="A40" s="382" t="s">
        <v>664</v>
      </c>
      <c r="B40" s="383"/>
      <c r="C40" s="267"/>
      <c r="D40" s="266" t="s">
        <v>738</v>
      </c>
      <c r="E40" s="265">
        <v>1902.3809523809525</v>
      </c>
      <c r="F40" s="264"/>
    </row>
    <row r="41" spans="1:6">
      <c r="A41" s="381" t="s">
        <v>663</v>
      </c>
      <c r="B41" s="381"/>
      <c r="C41" s="267"/>
      <c r="D41" s="266" t="s">
        <v>739</v>
      </c>
      <c r="E41" s="265">
        <v>22.904761904761905</v>
      </c>
      <c r="F41" s="264"/>
    </row>
    <row r="42" spans="1:6">
      <c r="A42" s="381" t="s">
        <v>662</v>
      </c>
      <c r="B42" s="381"/>
      <c r="C42" s="267"/>
      <c r="D42" s="266" t="s">
        <v>740</v>
      </c>
      <c r="E42" s="265">
        <v>107.85714285714286</v>
      </c>
      <c r="F42" s="264"/>
    </row>
    <row r="43" spans="1:6">
      <c r="A43" s="381" t="s">
        <v>661</v>
      </c>
      <c r="B43" s="381"/>
      <c r="C43" s="267"/>
      <c r="D43" s="266" t="s">
        <v>741</v>
      </c>
      <c r="E43" s="265">
        <v>30.095238095238102</v>
      </c>
      <c r="F43" s="264"/>
    </row>
  </sheetData>
  <mergeCells count="25">
    <mergeCell ref="C15:D15"/>
    <mergeCell ref="B9:B10"/>
    <mergeCell ref="A1:E1"/>
    <mergeCell ref="A3:A4"/>
    <mergeCell ref="A6:E6"/>
    <mergeCell ref="A8:A12"/>
    <mergeCell ref="B11:B12"/>
    <mergeCell ref="A16:E16"/>
    <mergeCell ref="A18:A21"/>
    <mergeCell ref="A22:A24"/>
    <mergeCell ref="B23:B24"/>
    <mergeCell ref="A25:A26"/>
    <mergeCell ref="A32:B34"/>
    <mergeCell ref="A28:E28"/>
    <mergeCell ref="A29:B29"/>
    <mergeCell ref="A30:B31"/>
    <mergeCell ref="A35:B35"/>
    <mergeCell ref="A36:B36"/>
    <mergeCell ref="A43:B43"/>
    <mergeCell ref="A37:B37"/>
    <mergeCell ref="A38:B38"/>
    <mergeCell ref="A39:B39"/>
    <mergeCell ref="A40:B40"/>
    <mergeCell ref="A41:B41"/>
    <mergeCell ref="A42:B42"/>
  </mergeCells>
  <phoneticPr fontId="2" type="noConversion"/>
  <printOptions horizontalCentered="1"/>
  <pageMargins left="0.75" right="0.75" top="0.7" bottom="1.25" header="0.5" footer="0.5"/>
  <pageSetup scale="85" orientation="portrait"/>
  <headerFooter>
    <oddFooter>&amp;C&amp;"Arial,Bold"&amp;K000000AssetWorks_x000D_Confidential Information_x000D_&amp;R&amp;9&amp;K000000&amp;P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3"/>
  <sheetViews>
    <sheetView workbookViewId="0">
      <selection activeCell="A34" sqref="A34:I34"/>
    </sheetView>
  </sheetViews>
  <sheetFormatPr defaultColWidth="9.08984375" defaultRowHeight="12.5"/>
  <cols>
    <col min="1" max="1" width="7" style="77" customWidth="1"/>
    <col min="2" max="2" width="59.81640625" style="77" customWidth="1"/>
    <col min="3" max="3" width="16.08984375" style="251" customWidth="1"/>
    <col min="4" max="16384" width="9.08984375" style="77"/>
  </cols>
  <sheetData>
    <row r="1" spans="1:4" ht="13" thickBot="1"/>
    <row r="2" spans="1:4" s="183" customFormat="1" ht="26.5" thickBot="1">
      <c r="A2" s="185"/>
      <c r="B2" s="144" t="s">
        <v>100</v>
      </c>
      <c r="C2" s="252" t="s">
        <v>12</v>
      </c>
    </row>
    <row r="3" spans="1:4" s="183" customFormat="1" ht="13">
      <c r="A3" s="184"/>
      <c r="B3" s="145"/>
      <c r="C3" s="253"/>
    </row>
    <row r="4" spans="1:4" ht="13">
      <c r="A4" s="182"/>
      <c r="B4" s="244" t="s">
        <v>602</v>
      </c>
      <c r="C4" s="254"/>
    </row>
    <row r="5" spans="1:4" s="21" customFormat="1" ht="13">
      <c r="A5" s="181"/>
      <c r="B5" s="245" t="s">
        <v>603</v>
      </c>
      <c r="C5" s="255"/>
    </row>
    <row r="6" spans="1:4" s="21" customFormat="1">
      <c r="A6" s="181"/>
      <c r="B6" s="246" t="s">
        <v>604</v>
      </c>
      <c r="C6" s="255">
        <v>425</v>
      </c>
      <c r="D6" s="216" t="s">
        <v>634</v>
      </c>
    </row>
    <row r="7" spans="1:4" s="21" customFormat="1">
      <c r="A7" s="181"/>
      <c r="B7" s="246" t="s">
        <v>605</v>
      </c>
      <c r="C7" s="255">
        <v>425</v>
      </c>
      <c r="D7" s="216" t="s">
        <v>634</v>
      </c>
    </row>
    <row r="8" spans="1:4" s="21" customFormat="1" ht="11" customHeight="1">
      <c r="A8" s="181"/>
      <c r="B8" s="247" t="s">
        <v>606</v>
      </c>
      <c r="C8" s="255">
        <v>295</v>
      </c>
      <c r="D8" s="216" t="s">
        <v>634</v>
      </c>
    </row>
    <row r="9" spans="1:4" s="21" customFormat="1">
      <c r="A9" s="181"/>
      <c r="B9" s="246" t="s">
        <v>607</v>
      </c>
      <c r="C9" s="256">
        <v>250</v>
      </c>
      <c r="D9" s="216" t="s">
        <v>634</v>
      </c>
    </row>
    <row r="10" spans="1:4" s="21" customFormat="1">
      <c r="A10" s="181"/>
      <c r="B10" s="247"/>
      <c r="C10" s="256"/>
    </row>
    <row r="11" spans="1:4" s="21" customFormat="1" ht="13">
      <c r="A11" s="181"/>
      <c r="B11" s="245" t="s">
        <v>608</v>
      </c>
      <c r="C11" s="255"/>
    </row>
    <row r="12" spans="1:4" s="21" customFormat="1">
      <c r="A12" s="181"/>
      <c r="B12" s="246" t="s">
        <v>604</v>
      </c>
      <c r="C12" s="255">
        <v>385</v>
      </c>
      <c r="D12" s="216" t="s">
        <v>634</v>
      </c>
    </row>
    <row r="13" spans="1:4" s="179" customFormat="1">
      <c r="A13" s="180"/>
      <c r="B13" s="246" t="s">
        <v>605</v>
      </c>
      <c r="C13" s="255">
        <v>385</v>
      </c>
      <c r="D13" s="216" t="s">
        <v>634</v>
      </c>
    </row>
    <row r="14" spans="1:4" s="177" customFormat="1">
      <c r="B14" s="247" t="s">
        <v>606</v>
      </c>
      <c r="C14" s="255">
        <v>295</v>
      </c>
      <c r="D14" s="216" t="s">
        <v>634</v>
      </c>
    </row>
    <row r="15" spans="1:4" s="177" customFormat="1">
      <c r="A15" s="178"/>
      <c r="B15" s="246" t="s">
        <v>607</v>
      </c>
      <c r="C15" s="256">
        <v>250</v>
      </c>
      <c r="D15" s="216" t="s">
        <v>634</v>
      </c>
    </row>
    <row r="16" spans="1:4" s="176" customFormat="1">
      <c r="B16" s="247"/>
      <c r="C16" s="256"/>
    </row>
    <row r="17" spans="2:4" ht="13">
      <c r="B17" s="245" t="s">
        <v>609</v>
      </c>
      <c r="C17" s="255"/>
    </row>
    <row r="18" spans="2:4">
      <c r="B18" s="246" t="s">
        <v>604</v>
      </c>
      <c r="C18" s="255">
        <v>307.5</v>
      </c>
      <c r="D18" s="216" t="s">
        <v>634</v>
      </c>
    </row>
    <row r="19" spans="2:4">
      <c r="B19" s="246" t="s">
        <v>605</v>
      </c>
      <c r="C19" s="255">
        <v>307.5</v>
      </c>
      <c r="D19" s="216" t="s">
        <v>634</v>
      </c>
    </row>
    <row r="20" spans="2:4">
      <c r="B20" s="247" t="s">
        <v>606</v>
      </c>
      <c r="C20" s="255">
        <v>295</v>
      </c>
      <c r="D20" s="216" t="s">
        <v>634</v>
      </c>
    </row>
    <row r="21" spans="2:4">
      <c r="B21" s="246" t="s">
        <v>607</v>
      </c>
      <c r="C21" s="256">
        <v>250</v>
      </c>
      <c r="D21" s="216" t="s">
        <v>634</v>
      </c>
    </row>
    <row r="22" spans="2:4">
      <c r="B22" s="247"/>
      <c r="C22" s="256"/>
    </row>
    <row r="23" spans="2:4">
      <c r="B23" s="247"/>
      <c r="C23" s="256"/>
    </row>
    <row r="24" spans="2:4" ht="13">
      <c r="B24" s="248" t="s">
        <v>610</v>
      </c>
      <c r="C24" s="256"/>
    </row>
    <row r="25" spans="2:4">
      <c r="B25" s="246" t="s">
        <v>611</v>
      </c>
      <c r="C25" s="256">
        <v>28</v>
      </c>
    </row>
    <row r="26" spans="2:4">
      <c r="B26" s="247" t="s">
        <v>612</v>
      </c>
      <c r="C26" s="256">
        <v>27</v>
      </c>
    </row>
    <row r="27" spans="2:4">
      <c r="B27" s="247" t="s">
        <v>613</v>
      </c>
      <c r="C27" s="256">
        <v>25</v>
      </c>
    </row>
    <row r="28" spans="2:4">
      <c r="B28" s="247" t="s">
        <v>614</v>
      </c>
      <c r="C28" s="256">
        <v>24</v>
      </c>
    </row>
    <row r="29" spans="2:4">
      <c r="B29" s="249"/>
      <c r="C29" s="257"/>
    </row>
    <row r="30" spans="2:4">
      <c r="B30" s="250" t="s">
        <v>633</v>
      </c>
      <c r="C30" s="257">
        <v>33.75</v>
      </c>
    </row>
    <row r="31" spans="2:4">
      <c r="B31" s="250" t="s">
        <v>742</v>
      </c>
      <c r="C31" s="257">
        <v>4.95</v>
      </c>
    </row>
    <row r="32" spans="2:4">
      <c r="B32" s="249"/>
      <c r="C32" s="257"/>
    </row>
    <row r="33" spans="2:3" ht="25">
      <c r="B33" s="250" t="s">
        <v>770</v>
      </c>
      <c r="C33" s="257">
        <v>1.25</v>
      </c>
    </row>
    <row r="34" spans="2:3" ht="25">
      <c r="B34" s="250" t="s">
        <v>771</v>
      </c>
      <c r="C34" s="257">
        <v>5</v>
      </c>
    </row>
    <row r="36" spans="2:3" ht="13">
      <c r="B36" s="258" t="s">
        <v>635</v>
      </c>
    </row>
    <row r="37" spans="2:3">
      <c r="B37" s="77" t="s">
        <v>615</v>
      </c>
      <c r="C37" s="251">
        <v>39</v>
      </c>
    </row>
    <row r="38" spans="2:3">
      <c r="B38" s="77" t="s">
        <v>616</v>
      </c>
      <c r="C38" s="251">
        <v>3.9000000000000004</v>
      </c>
    </row>
    <row r="39" spans="2:3">
      <c r="B39" s="77" t="s">
        <v>617</v>
      </c>
      <c r="C39" s="251">
        <v>65</v>
      </c>
    </row>
    <row r="40" spans="2:3">
      <c r="B40" s="77" t="s">
        <v>618</v>
      </c>
      <c r="C40" s="251">
        <v>39</v>
      </c>
    </row>
    <row r="41" spans="2:3">
      <c r="B41" s="77" t="s">
        <v>619</v>
      </c>
      <c r="C41" s="251">
        <v>58.5</v>
      </c>
    </row>
    <row r="42" spans="2:3">
      <c r="B42" s="77" t="s">
        <v>620</v>
      </c>
      <c r="C42" s="251">
        <v>26</v>
      </c>
    </row>
    <row r="43" spans="2:3">
      <c r="B43" s="77" t="s">
        <v>621</v>
      </c>
      <c r="C43" s="251">
        <v>47.25</v>
      </c>
    </row>
    <row r="44" spans="2:3">
      <c r="B44" s="77" t="s">
        <v>622</v>
      </c>
      <c r="C44" s="251">
        <v>15</v>
      </c>
    </row>
    <row r="45" spans="2:3">
      <c r="B45" s="77" t="s">
        <v>623</v>
      </c>
      <c r="C45" s="251">
        <v>26</v>
      </c>
    </row>
    <row r="46" spans="2:3">
      <c r="B46" s="77" t="s">
        <v>624</v>
      </c>
      <c r="C46" s="251">
        <v>52</v>
      </c>
    </row>
    <row r="47" spans="2:3">
      <c r="B47" s="77" t="s">
        <v>625</v>
      </c>
      <c r="C47" s="251">
        <v>52</v>
      </c>
    </row>
    <row r="48" spans="2:3">
      <c r="B48" s="77" t="s">
        <v>626</v>
      </c>
      <c r="C48" s="251">
        <v>52</v>
      </c>
    </row>
    <row r="49" spans="2:4">
      <c r="B49" s="77" t="s">
        <v>627</v>
      </c>
      <c r="C49" s="251">
        <v>15</v>
      </c>
    </row>
    <row r="50" spans="2:4">
      <c r="B50" s="77" t="s">
        <v>628</v>
      </c>
      <c r="C50" s="251">
        <v>45.5</v>
      </c>
    </row>
    <row r="51" spans="2:4">
      <c r="B51" s="77" t="s">
        <v>629</v>
      </c>
      <c r="C51" s="251">
        <v>26</v>
      </c>
    </row>
    <row r="52" spans="2:4">
      <c r="B52" s="77" t="s">
        <v>630</v>
      </c>
      <c r="C52" s="251">
        <v>26</v>
      </c>
    </row>
    <row r="53" spans="2:4">
      <c r="B53" s="77" t="s">
        <v>631</v>
      </c>
      <c r="C53" s="251">
        <v>189.73499999999999</v>
      </c>
    </row>
    <row r="54" spans="2:4">
      <c r="B54" s="77" t="s">
        <v>632</v>
      </c>
      <c r="C54" s="251">
        <v>81.25</v>
      </c>
    </row>
    <row r="56" spans="2:4" ht="13">
      <c r="B56" s="259" t="s">
        <v>643</v>
      </c>
    </row>
    <row r="57" spans="2:4">
      <c r="B57" t="s">
        <v>636</v>
      </c>
      <c r="C57" s="251">
        <v>97.5</v>
      </c>
      <c r="D57" s="260"/>
    </row>
    <row r="58" spans="2:4">
      <c r="B58" t="s">
        <v>637</v>
      </c>
      <c r="C58" s="251">
        <v>52</v>
      </c>
      <c r="D58" s="260"/>
    </row>
    <row r="59" spans="2:4">
      <c r="B59" t="s">
        <v>638</v>
      </c>
      <c r="C59" s="251">
        <v>52</v>
      </c>
      <c r="D59" s="260"/>
    </row>
    <row r="60" spans="2:4">
      <c r="B60" t="s">
        <v>639</v>
      </c>
      <c r="C60" s="251">
        <v>52</v>
      </c>
      <c r="D60" s="260"/>
    </row>
    <row r="61" spans="2:4">
      <c r="B61" t="s">
        <v>640</v>
      </c>
      <c r="C61" s="251">
        <v>52</v>
      </c>
      <c r="D61" s="260"/>
    </row>
    <row r="62" spans="2:4">
      <c r="B62" t="s">
        <v>641</v>
      </c>
      <c r="C62" s="251">
        <v>15</v>
      </c>
      <c r="D62" s="260"/>
    </row>
    <row r="63" spans="2:4">
      <c r="B63" t="s">
        <v>642</v>
      </c>
      <c r="C63" s="251">
        <v>26</v>
      </c>
      <c r="D63" s="260"/>
    </row>
    <row r="65" spans="2:3" ht="13">
      <c r="B65" s="259" t="s">
        <v>743</v>
      </c>
    </row>
    <row r="66" spans="2:3">
      <c r="B66" s="77" t="s">
        <v>744</v>
      </c>
      <c r="C66" s="251">
        <v>109.8</v>
      </c>
    </row>
    <row r="67" spans="2:3">
      <c r="B67" s="77" t="s">
        <v>745</v>
      </c>
      <c r="C67" s="251">
        <v>140.30000000000001</v>
      </c>
    </row>
    <row r="68" spans="2:3">
      <c r="B68" s="77" t="s">
        <v>746</v>
      </c>
      <c r="C68" s="251">
        <v>109.8</v>
      </c>
    </row>
    <row r="69" spans="2:3">
      <c r="B69" s="77" t="s">
        <v>747</v>
      </c>
      <c r="C69" s="251">
        <v>140.30000000000001</v>
      </c>
    </row>
    <row r="70" spans="2:3">
      <c r="B70" s="77" t="s">
        <v>748</v>
      </c>
      <c r="C70" s="251">
        <v>109.8</v>
      </c>
    </row>
    <row r="71" spans="2:3">
      <c r="B71" s="77" t="s">
        <v>749</v>
      </c>
      <c r="C71" s="251">
        <v>140.30000000000001</v>
      </c>
    </row>
    <row r="72" spans="2:3">
      <c r="B72" s="77" t="s">
        <v>750</v>
      </c>
      <c r="C72" s="251">
        <v>164.7</v>
      </c>
    </row>
    <row r="73" spans="2:3">
      <c r="B73" s="77" t="s">
        <v>751</v>
      </c>
      <c r="C73" s="251">
        <v>207.4</v>
      </c>
    </row>
  </sheetData>
  <phoneticPr fontId="23" type="noConversion"/>
  <printOptions horizontalCentered="1"/>
  <pageMargins left="0.75" right="0.75" top="0.7" bottom="1.25" header="0.5" footer="0.5"/>
  <pageSetup scale="85" orientation="portrait"/>
  <headerFooter>
    <oddFooter>&amp;C&amp;"Arial,Bold"&amp;K000000AssetWorks_x000D_Confidential Information_x000D_&amp;R&amp;9&amp;K000000&amp;P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5"/>
  <sheetViews>
    <sheetView workbookViewId="0">
      <selection activeCell="A34" sqref="A34:I34"/>
    </sheetView>
  </sheetViews>
  <sheetFormatPr defaultColWidth="8.81640625" defaultRowHeight="12.5"/>
  <cols>
    <col min="1" max="1" width="4.6328125" style="292" customWidth="1"/>
    <col min="2" max="2" width="38.81640625" style="291" customWidth="1"/>
    <col min="3" max="3" width="17.08984375" style="291" customWidth="1"/>
    <col min="4" max="4" width="45.453125" style="291" customWidth="1"/>
    <col min="5" max="5" width="20.36328125" style="291" customWidth="1"/>
    <col min="6" max="6" width="6.453125" style="291" customWidth="1"/>
    <col min="7" max="7" width="14.08984375" style="291" customWidth="1"/>
    <col min="8" max="16384" width="8.81640625" style="291"/>
  </cols>
  <sheetData>
    <row r="1" spans="1:5" ht="27.75" customHeight="1">
      <c r="A1" s="393" t="s">
        <v>773</v>
      </c>
      <c r="B1" s="393"/>
      <c r="C1" s="393"/>
      <c r="D1" s="393"/>
      <c r="E1" s="393"/>
    </row>
    <row r="2" spans="1:5">
      <c r="C2" s="293"/>
      <c r="D2" s="293"/>
      <c r="E2" s="293"/>
    </row>
    <row r="3" spans="1:5" s="298" customFormat="1" ht="28">
      <c r="A3" s="295" t="s">
        <v>774</v>
      </c>
      <c r="B3" s="296" t="s">
        <v>775</v>
      </c>
      <c r="C3" s="297" t="s">
        <v>776</v>
      </c>
      <c r="D3" s="296" t="s">
        <v>777</v>
      </c>
      <c r="E3" s="297" t="s">
        <v>778</v>
      </c>
    </row>
    <row r="4" spans="1:5">
      <c r="A4" s="394">
        <v>1</v>
      </c>
      <c r="B4" s="397" t="s">
        <v>779</v>
      </c>
      <c r="C4" s="299" t="s">
        <v>780</v>
      </c>
      <c r="D4" s="299" t="s">
        <v>781</v>
      </c>
      <c r="E4" s="400">
        <v>1895</v>
      </c>
    </row>
    <row r="5" spans="1:5">
      <c r="A5" s="395"/>
      <c r="B5" s="398"/>
      <c r="C5" s="299" t="s">
        <v>782</v>
      </c>
      <c r="D5" s="299" t="s">
        <v>783</v>
      </c>
      <c r="E5" s="401"/>
    </row>
    <row r="6" spans="1:5">
      <c r="A6" s="395"/>
      <c r="B6" s="398"/>
      <c r="C6" s="299" t="s">
        <v>784</v>
      </c>
      <c r="D6" s="299" t="s">
        <v>785</v>
      </c>
      <c r="E6" s="401"/>
    </row>
    <row r="7" spans="1:5">
      <c r="A7" s="395"/>
      <c r="B7" s="398"/>
      <c r="C7" s="299" t="s">
        <v>786</v>
      </c>
      <c r="D7" s="299" t="s">
        <v>787</v>
      </c>
      <c r="E7" s="401"/>
    </row>
    <row r="8" spans="1:5">
      <c r="A8" s="395"/>
      <c r="B8" s="398"/>
      <c r="C8" s="299" t="s">
        <v>788</v>
      </c>
      <c r="D8" s="299" t="s">
        <v>789</v>
      </c>
      <c r="E8" s="401"/>
    </row>
    <row r="9" spans="1:5">
      <c r="A9" s="395"/>
      <c r="B9" s="398"/>
      <c r="C9" s="299" t="s">
        <v>790</v>
      </c>
      <c r="D9" s="299" t="s">
        <v>791</v>
      </c>
      <c r="E9" s="401"/>
    </row>
    <row r="10" spans="1:5">
      <c r="A10" s="395"/>
      <c r="B10" s="398"/>
      <c r="C10" s="299" t="s">
        <v>792</v>
      </c>
      <c r="D10" s="299" t="s">
        <v>793</v>
      </c>
      <c r="E10" s="401"/>
    </row>
    <row r="11" spans="1:5">
      <c r="A11" s="395"/>
      <c r="B11" s="398"/>
      <c r="C11" s="299" t="s">
        <v>794</v>
      </c>
      <c r="D11" s="299" t="s">
        <v>795</v>
      </c>
      <c r="E11" s="401"/>
    </row>
    <row r="12" spans="1:5">
      <c r="A12" s="396"/>
      <c r="B12" s="399"/>
      <c r="C12" s="299" t="s">
        <v>796</v>
      </c>
      <c r="D12" s="299" t="s">
        <v>797</v>
      </c>
      <c r="E12" s="402"/>
    </row>
    <row r="13" spans="1:5">
      <c r="A13" s="300"/>
      <c r="B13" s="301" t="s">
        <v>798</v>
      </c>
      <c r="C13" s="302" t="s">
        <v>799</v>
      </c>
      <c r="D13" s="299" t="s">
        <v>800</v>
      </c>
      <c r="E13" s="303" t="s">
        <v>801</v>
      </c>
    </row>
    <row r="14" spans="1:5" ht="12.75" customHeight="1">
      <c r="A14" s="394">
        <v>2</v>
      </c>
      <c r="B14" s="404" t="s">
        <v>802</v>
      </c>
      <c r="C14" s="304" t="s">
        <v>803</v>
      </c>
      <c r="D14" s="304" t="s">
        <v>804</v>
      </c>
      <c r="E14" s="400">
        <v>460</v>
      </c>
    </row>
    <row r="15" spans="1:5">
      <c r="A15" s="395"/>
      <c r="B15" s="405"/>
      <c r="C15" s="304" t="s">
        <v>805</v>
      </c>
      <c r="D15" s="304" t="s">
        <v>806</v>
      </c>
      <c r="E15" s="407"/>
    </row>
    <row r="16" spans="1:5">
      <c r="A16" s="395"/>
      <c r="B16" s="405"/>
      <c r="C16" s="304" t="s">
        <v>807</v>
      </c>
      <c r="D16" s="304" t="s">
        <v>808</v>
      </c>
      <c r="E16" s="407"/>
    </row>
    <row r="17" spans="1:5">
      <c r="A17" s="395"/>
      <c r="B17" s="405"/>
      <c r="C17" s="304" t="s">
        <v>809</v>
      </c>
      <c r="D17" s="304" t="s">
        <v>810</v>
      </c>
      <c r="E17" s="407"/>
    </row>
    <row r="18" spans="1:5">
      <c r="A18" s="395"/>
      <c r="B18" s="405"/>
      <c r="C18" s="304" t="s">
        <v>811</v>
      </c>
      <c r="D18" s="304" t="s">
        <v>812</v>
      </c>
      <c r="E18" s="407"/>
    </row>
    <row r="19" spans="1:5">
      <c r="A19" s="395"/>
      <c r="B19" s="405"/>
      <c r="C19" s="304" t="s">
        <v>813</v>
      </c>
      <c r="D19" s="304" t="s">
        <v>814</v>
      </c>
      <c r="E19" s="408"/>
    </row>
    <row r="20" spans="1:5">
      <c r="A20" s="396"/>
      <c r="B20" s="406"/>
      <c r="C20" s="304" t="s">
        <v>815</v>
      </c>
      <c r="D20" s="304" t="s">
        <v>816</v>
      </c>
      <c r="E20" s="305">
        <v>564</v>
      </c>
    </row>
    <row r="21" spans="1:5">
      <c r="A21" s="306"/>
      <c r="B21" s="307" t="s">
        <v>817</v>
      </c>
      <c r="C21" s="302" t="s">
        <v>799</v>
      </c>
      <c r="D21" s="299" t="s">
        <v>818</v>
      </c>
      <c r="E21" s="303" t="s">
        <v>819</v>
      </c>
    </row>
    <row r="22" spans="1:5">
      <c r="A22" s="306">
        <v>3</v>
      </c>
      <c r="B22" s="309" t="s">
        <v>820</v>
      </c>
      <c r="C22" s="302" t="s">
        <v>799</v>
      </c>
      <c r="D22" s="299" t="s">
        <v>821</v>
      </c>
      <c r="E22" s="303">
        <v>250</v>
      </c>
    </row>
    <row r="23" spans="1:5">
      <c r="A23" s="306">
        <v>4</v>
      </c>
      <c r="B23" s="310" t="s">
        <v>822</v>
      </c>
      <c r="C23" s="302" t="s">
        <v>799</v>
      </c>
      <c r="D23" s="311" t="s">
        <v>823</v>
      </c>
      <c r="E23" s="303">
        <v>252</v>
      </c>
    </row>
    <row r="24" spans="1:5">
      <c r="A24" s="306">
        <v>5</v>
      </c>
      <c r="B24" s="310" t="s">
        <v>824</v>
      </c>
      <c r="C24" s="302" t="s">
        <v>799</v>
      </c>
      <c r="D24" s="311" t="s">
        <v>825</v>
      </c>
      <c r="E24" s="303">
        <v>492</v>
      </c>
    </row>
    <row r="25" spans="1:5">
      <c r="A25" s="306">
        <v>6</v>
      </c>
      <c r="B25" s="310" t="s">
        <v>826</v>
      </c>
      <c r="C25" s="302" t="s">
        <v>799</v>
      </c>
      <c r="D25" s="311" t="s">
        <v>827</v>
      </c>
      <c r="E25" s="303">
        <v>795</v>
      </c>
    </row>
    <row r="26" spans="1:5" ht="23">
      <c r="A26" s="306">
        <v>7</v>
      </c>
      <c r="B26" s="312" t="s">
        <v>828</v>
      </c>
      <c r="C26" s="302" t="s">
        <v>799</v>
      </c>
      <c r="D26" s="313" t="s">
        <v>829</v>
      </c>
      <c r="E26" s="303" t="s">
        <v>830</v>
      </c>
    </row>
    <row r="27" spans="1:5">
      <c r="C27" s="294"/>
      <c r="D27" s="294"/>
      <c r="E27" s="294"/>
    </row>
    <row r="28" spans="1:5" ht="30" customHeight="1">
      <c r="A28" s="314" t="s">
        <v>831</v>
      </c>
      <c r="B28" s="315" t="s">
        <v>832</v>
      </c>
      <c r="C28" s="409" t="s">
        <v>777</v>
      </c>
      <c r="D28" s="410"/>
      <c r="E28" s="316" t="s">
        <v>833</v>
      </c>
    </row>
    <row r="29" spans="1:5" ht="37.5" customHeight="1">
      <c r="A29" s="306">
        <v>1</v>
      </c>
      <c r="B29" s="312" t="s">
        <v>857</v>
      </c>
      <c r="C29" s="411" t="s">
        <v>834</v>
      </c>
      <c r="D29" s="412"/>
      <c r="E29" s="303">
        <v>25</v>
      </c>
    </row>
    <row r="30" spans="1:5">
      <c r="A30" s="306">
        <v>2</v>
      </c>
      <c r="B30" s="317" t="s">
        <v>835</v>
      </c>
      <c r="C30" s="403" t="s">
        <v>836</v>
      </c>
      <c r="D30" s="403"/>
      <c r="E30" s="303">
        <v>4</v>
      </c>
    </row>
    <row r="31" spans="1:5">
      <c r="A31" s="306">
        <v>3</v>
      </c>
      <c r="B31" s="308" t="s">
        <v>837</v>
      </c>
      <c r="C31" s="403"/>
      <c r="D31" s="403"/>
      <c r="E31" s="303">
        <v>10</v>
      </c>
    </row>
    <row r="32" spans="1:5" ht="27" customHeight="1">
      <c r="A32" s="306"/>
      <c r="B32" s="318" t="s">
        <v>838</v>
      </c>
      <c r="C32" s="403" t="s">
        <v>839</v>
      </c>
      <c r="D32" s="403"/>
      <c r="E32" s="303"/>
    </row>
    <row r="33" spans="1:5">
      <c r="A33" s="306">
        <v>4</v>
      </c>
      <c r="B33" s="308" t="s">
        <v>840</v>
      </c>
      <c r="C33" s="403" t="s">
        <v>841</v>
      </c>
      <c r="D33" s="403"/>
      <c r="E33" s="303">
        <v>7</v>
      </c>
    </row>
    <row r="34" spans="1:5">
      <c r="A34" s="306">
        <v>5</v>
      </c>
      <c r="B34" s="308" t="s">
        <v>842</v>
      </c>
      <c r="C34" s="403" t="s">
        <v>843</v>
      </c>
      <c r="D34" s="403"/>
      <c r="E34" s="303">
        <v>5</v>
      </c>
    </row>
    <row r="35" spans="1:5" ht="24" customHeight="1">
      <c r="A35" s="306">
        <v>6</v>
      </c>
      <c r="B35" s="308" t="s">
        <v>844</v>
      </c>
      <c r="C35" s="403"/>
      <c r="D35" s="403"/>
      <c r="E35" s="303">
        <v>20</v>
      </c>
    </row>
    <row r="36" spans="1:5">
      <c r="A36" s="306">
        <v>7</v>
      </c>
      <c r="B36" s="308" t="s">
        <v>845</v>
      </c>
      <c r="C36" s="403" t="s">
        <v>846</v>
      </c>
      <c r="D36" s="403"/>
      <c r="E36" s="303">
        <v>4</v>
      </c>
    </row>
    <row r="37" spans="1:5" ht="25.5" customHeight="1">
      <c r="A37" s="306">
        <v>8</v>
      </c>
      <c r="B37" s="308" t="s">
        <v>847</v>
      </c>
      <c r="C37" s="403" t="s">
        <v>848</v>
      </c>
      <c r="D37" s="403"/>
      <c r="E37" s="303">
        <v>9</v>
      </c>
    </row>
    <row r="38" spans="1:5">
      <c r="A38" s="306">
        <v>9</v>
      </c>
      <c r="B38" s="308" t="s">
        <v>849</v>
      </c>
      <c r="C38" s="403" t="s">
        <v>850</v>
      </c>
      <c r="D38" s="403"/>
      <c r="E38" s="303" t="s">
        <v>851</v>
      </c>
    </row>
    <row r="39" spans="1:5">
      <c r="A39" s="306">
        <v>10</v>
      </c>
      <c r="B39" s="308" t="s">
        <v>852</v>
      </c>
      <c r="C39" s="403" t="s">
        <v>853</v>
      </c>
      <c r="D39" s="403"/>
      <c r="E39" s="303">
        <v>4</v>
      </c>
    </row>
    <row r="40" spans="1:5">
      <c r="A40" s="306"/>
      <c r="B40" s="318" t="s">
        <v>854</v>
      </c>
      <c r="C40" s="403"/>
      <c r="D40" s="403"/>
      <c r="E40" s="303"/>
    </row>
    <row r="41" spans="1:5">
      <c r="A41" s="306">
        <v>11</v>
      </c>
      <c r="B41" s="317" t="s">
        <v>855</v>
      </c>
      <c r="C41" s="403"/>
      <c r="D41" s="403"/>
      <c r="E41" s="303">
        <v>19</v>
      </c>
    </row>
    <row r="42" spans="1:5">
      <c r="A42" s="306">
        <v>12</v>
      </c>
      <c r="B42" s="317" t="s">
        <v>856</v>
      </c>
      <c r="C42" s="403"/>
      <c r="D42" s="403"/>
      <c r="E42" s="303">
        <v>2</v>
      </c>
    </row>
    <row r="44" spans="1:5">
      <c r="A44" s="320"/>
      <c r="B44" s="319"/>
      <c r="C44" s="321"/>
      <c r="D44" s="321"/>
      <c r="E44" s="322"/>
    </row>
    <row r="45" spans="1:5">
      <c r="A45" s="291"/>
    </row>
  </sheetData>
  <mergeCells count="22">
    <mergeCell ref="C41:D41"/>
    <mergeCell ref="C42:D42"/>
    <mergeCell ref="C35:D35"/>
    <mergeCell ref="C36:D36"/>
    <mergeCell ref="C37:D37"/>
    <mergeCell ref="C38:D38"/>
    <mergeCell ref="C39:D39"/>
    <mergeCell ref="C40:D40"/>
    <mergeCell ref="A1:E1"/>
    <mergeCell ref="A4:A12"/>
    <mergeCell ref="B4:B12"/>
    <mergeCell ref="E4:E12"/>
    <mergeCell ref="C34:D34"/>
    <mergeCell ref="A14:A20"/>
    <mergeCell ref="B14:B20"/>
    <mergeCell ref="E14:E19"/>
    <mergeCell ref="C28:D28"/>
    <mergeCell ref="C29:D29"/>
    <mergeCell ref="C30:D30"/>
    <mergeCell ref="C31:D31"/>
    <mergeCell ref="C32:D32"/>
    <mergeCell ref="C33:D33"/>
  </mergeCells>
  <phoneticPr fontId="2" type="noConversion"/>
  <printOptions horizontalCentered="1"/>
  <pageMargins left="0.75" right="0.75" top="0.7" bottom="1.25" header="0.5" footer="0.5"/>
  <pageSetup scale="85" orientation="portrait"/>
  <headerFooter alignWithMargins="0">
    <oddFooter>&amp;C&amp;"Arial,Bold"&amp;K000000AssetWorks_x000D_Confidential Information_x000D_&amp;R&amp;9&amp;K000000&amp;P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R224"/>
  <sheetViews>
    <sheetView showZeros="0" topLeftCell="A155" workbookViewId="0">
      <selection activeCell="C155" sqref="C1:C1048576"/>
    </sheetView>
  </sheetViews>
  <sheetFormatPr defaultColWidth="9.08984375" defaultRowHeight="13"/>
  <cols>
    <col min="1" max="1" width="80.08984375" style="151" customWidth="1"/>
    <col min="2" max="2" width="37.36328125" style="151" customWidth="1"/>
    <col min="3" max="3" width="10.6328125" style="150" customWidth="1"/>
    <col min="4" max="4" width="10.6328125" style="323" customWidth="1"/>
    <col min="5" max="8" width="9.08984375" style="151"/>
    <col min="9" max="9" width="37.36328125" style="151" customWidth="1"/>
    <col min="10" max="10" width="10.6328125" style="150" customWidth="1"/>
    <col min="11" max="16384" width="9.08984375" style="151"/>
  </cols>
  <sheetData>
    <row r="1" spans="1:10" hidden="1">
      <c r="A1" s="111" t="s">
        <v>414</v>
      </c>
      <c r="B1" s="154">
        <v>0.73</v>
      </c>
      <c r="I1" s="154">
        <v>0.73</v>
      </c>
    </row>
    <row r="2" spans="1:10" hidden="1">
      <c r="A2" s="111" t="s">
        <v>415</v>
      </c>
      <c r="B2" s="154">
        <v>0.6</v>
      </c>
      <c r="I2" s="154">
        <v>0.6</v>
      </c>
    </row>
    <row r="3" spans="1:10" hidden="1">
      <c r="A3" s="156" t="s">
        <v>416</v>
      </c>
      <c r="B3" s="157">
        <v>0</v>
      </c>
      <c r="I3" s="157">
        <v>0</v>
      </c>
    </row>
    <row r="4" spans="1:10" hidden="1">
      <c r="A4" s="156" t="s">
        <v>417</v>
      </c>
      <c r="B4" s="157">
        <v>0</v>
      </c>
      <c r="I4" s="157">
        <v>0</v>
      </c>
    </row>
    <row r="5" spans="1:10" hidden="1">
      <c r="A5" s="158" t="s">
        <v>418</v>
      </c>
      <c r="B5" s="157">
        <v>0</v>
      </c>
      <c r="I5" s="157">
        <v>0</v>
      </c>
    </row>
    <row r="6" spans="1:10">
      <c r="I6" s="155"/>
      <c r="J6" s="169"/>
    </row>
    <row r="7" spans="1:10">
      <c r="I7" s="155"/>
      <c r="J7" s="169"/>
    </row>
    <row r="8" spans="1:10">
      <c r="C8" s="159" t="s">
        <v>419</v>
      </c>
      <c r="I8" s="155"/>
      <c r="J8" s="342" t="s">
        <v>419</v>
      </c>
    </row>
    <row r="9" spans="1:10">
      <c r="A9" s="160" t="s">
        <v>267</v>
      </c>
      <c r="B9" s="161" t="s">
        <v>268</v>
      </c>
      <c r="C9" s="161"/>
      <c r="I9" s="343" t="s">
        <v>268</v>
      </c>
      <c r="J9" s="343"/>
    </row>
    <row r="10" spans="1:10">
      <c r="I10" s="155"/>
      <c r="J10" s="169"/>
    </row>
    <row r="11" spans="1:10">
      <c r="A11" s="162" t="s">
        <v>420</v>
      </c>
      <c r="B11" s="162" t="s">
        <v>861</v>
      </c>
      <c r="C11" s="150">
        <v>10181.049999999999</v>
      </c>
      <c r="I11" s="162" t="s">
        <v>861</v>
      </c>
      <c r="J11" s="169">
        <v>10181.049999999999</v>
      </c>
    </row>
    <row r="12" spans="1:10">
      <c r="A12" s="162" t="s">
        <v>421</v>
      </c>
      <c r="B12" s="163" t="s">
        <v>862</v>
      </c>
      <c r="C12" s="150">
        <v>13450.75</v>
      </c>
      <c r="I12" s="163" t="s">
        <v>862</v>
      </c>
      <c r="J12" s="169">
        <v>13450.75</v>
      </c>
    </row>
    <row r="13" spans="1:10">
      <c r="A13" s="162" t="s">
        <v>349</v>
      </c>
      <c r="B13" s="163" t="s">
        <v>863</v>
      </c>
      <c r="C13" s="150">
        <v>14021.65</v>
      </c>
      <c r="I13" s="163" t="s">
        <v>863</v>
      </c>
      <c r="J13" s="169">
        <v>14021.65</v>
      </c>
    </row>
    <row r="14" spans="1:10">
      <c r="A14" s="162" t="s">
        <v>350</v>
      </c>
      <c r="B14" s="163" t="s">
        <v>864</v>
      </c>
      <c r="C14" s="150">
        <v>15544.05</v>
      </c>
      <c r="I14" s="163" t="s">
        <v>864</v>
      </c>
      <c r="J14" s="169">
        <v>15544.05</v>
      </c>
    </row>
    <row r="15" spans="1:10">
      <c r="A15" s="162" t="s">
        <v>351</v>
      </c>
      <c r="B15" s="163" t="s">
        <v>865</v>
      </c>
      <c r="C15" s="150">
        <v>15924.65</v>
      </c>
      <c r="I15" s="163" t="s">
        <v>865</v>
      </c>
      <c r="J15" s="169">
        <v>15924.65</v>
      </c>
    </row>
    <row r="16" spans="1:10">
      <c r="A16" s="162" t="s">
        <v>352</v>
      </c>
      <c r="B16" s="163" t="s">
        <v>866</v>
      </c>
      <c r="C16" s="150">
        <v>5068.8999999999996</v>
      </c>
      <c r="I16" s="163" t="s">
        <v>866</v>
      </c>
      <c r="J16" s="169">
        <v>5068.8999999999996</v>
      </c>
    </row>
    <row r="17" spans="1:10">
      <c r="A17" s="162" t="s">
        <v>353</v>
      </c>
      <c r="B17" s="163" t="s">
        <v>867</v>
      </c>
      <c r="C17" s="150">
        <v>7741.75</v>
      </c>
      <c r="I17" s="163" t="s">
        <v>867</v>
      </c>
      <c r="J17" s="169">
        <v>7741.75</v>
      </c>
    </row>
    <row r="18" spans="1:10">
      <c r="A18" s="162" t="s">
        <v>354</v>
      </c>
      <c r="B18" s="163" t="s">
        <v>868</v>
      </c>
      <c r="C18" s="150">
        <v>8312.65</v>
      </c>
      <c r="I18" s="163" t="s">
        <v>868</v>
      </c>
      <c r="J18" s="169">
        <v>8312.65</v>
      </c>
    </row>
    <row r="19" spans="1:10">
      <c r="A19" s="162" t="s">
        <v>355</v>
      </c>
      <c r="B19" s="163" t="s">
        <v>869</v>
      </c>
      <c r="C19" s="150">
        <v>9835.0499999999993</v>
      </c>
      <c r="I19" s="163" t="s">
        <v>869</v>
      </c>
      <c r="J19" s="169">
        <v>9835.0499999999993</v>
      </c>
    </row>
    <row r="20" spans="1:10">
      <c r="A20" s="162" t="s">
        <v>356</v>
      </c>
      <c r="B20" s="163" t="s">
        <v>870</v>
      </c>
      <c r="C20" s="150">
        <v>10215.65</v>
      </c>
      <c r="I20" s="163" t="s">
        <v>870</v>
      </c>
      <c r="J20" s="169">
        <v>10215.65</v>
      </c>
    </row>
    <row r="21" spans="1:10">
      <c r="A21" s="162" t="s">
        <v>357</v>
      </c>
      <c r="B21" s="163" t="s">
        <v>871</v>
      </c>
      <c r="C21" s="150">
        <v>15087.33</v>
      </c>
      <c r="I21" s="163" t="s">
        <v>871</v>
      </c>
      <c r="J21" s="169">
        <v>15087.33</v>
      </c>
    </row>
    <row r="22" spans="1:10">
      <c r="A22" s="162" t="s">
        <v>358</v>
      </c>
      <c r="B22" s="163" t="s">
        <v>872</v>
      </c>
      <c r="C22" s="150">
        <v>15658.23</v>
      </c>
      <c r="I22" s="163" t="s">
        <v>872</v>
      </c>
      <c r="J22" s="169">
        <v>15658.23</v>
      </c>
    </row>
    <row r="23" spans="1:10">
      <c r="A23" s="162" t="s">
        <v>359</v>
      </c>
      <c r="B23" s="163" t="s">
        <v>873</v>
      </c>
      <c r="C23" s="150">
        <v>17180.63</v>
      </c>
      <c r="I23" s="163" t="s">
        <v>873</v>
      </c>
      <c r="J23" s="169">
        <v>17180.63</v>
      </c>
    </row>
    <row r="24" spans="1:10">
      <c r="A24" s="162" t="s">
        <v>462</v>
      </c>
      <c r="B24" s="163" t="s">
        <v>874</v>
      </c>
      <c r="C24" s="150">
        <v>17561.23</v>
      </c>
      <c r="I24" s="163" t="s">
        <v>874</v>
      </c>
      <c r="J24" s="169">
        <v>17561.23</v>
      </c>
    </row>
    <row r="25" spans="1:10">
      <c r="A25" s="162" t="s">
        <v>463</v>
      </c>
      <c r="B25" s="163" t="s">
        <v>875</v>
      </c>
      <c r="C25" s="150">
        <v>9378.33</v>
      </c>
      <c r="I25" s="163" t="s">
        <v>875</v>
      </c>
      <c r="J25" s="169">
        <v>9378.33</v>
      </c>
    </row>
    <row r="26" spans="1:10">
      <c r="A26" s="162" t="s">
        <v>464</v>
      </c>
      <c r="B26" s="163" t="s">
        <v>876</v>
      </c>
      <c r="C26" s="150">
        <v>9949.23</v>
      </c>
      <c r="I26" s="163" t="s">
        <v>876</v>
      </c>
      <c r="J26" s="169">
        <v>9949.23</v>
      </c>
    </row>
    <row r="27" spans="1:10">
      <c r="A27" s="162" t="s">
        <v>465</v>
      </c>
      <c r="B27" s="163" t="s">
        <v>877</v>
      </c>
      <c r="C27" s="150">
        <v>11471.630000000001</v>
      </c>
      <c r="I27" s="163" t="s">
        <v>877</v>
      </c>
      <c r="J27" s="169">
        <v>11471.630000000001</v>
      </c>
    </row>
    <row r="28" spans="1:10">
      <c r="A28" s="162" t="s">
        <v>466</v>
      </c>
      <c r="B28" s="163" t="s">
        <v>878</v>
      </c>
      <c r="C28" s="150">
        <v>11852.23</v>
      </c>
      <c r="I28" s="163" t="s">
        <v>878</v>
      </c>
      <c r="J28" s="169">
        <v>11852.23</v>
      </c>
    </row>
    <row r="29" spans="1:10">
      <c r="A29" s="162" t="s">
        <v>467</v>
      </c>
      <c r="B29" s="163" t="s">
        <v>468</v>
      </c>
      <c r="C29" s="150">
        <v>934.2</v>
      </c>
      <c r="I29" s="163" t="s">
        <v>468</v>
      </c>
      <c r="J29" s="169">
        <v>934.2</v>
      </c>
    </row>
    <row r="30" spans="1:10">
      <c r="A30" s="162" t="s">
        <v>369</v>
      </c>
      <c r="B30" s="163" t="s">
        <v>370</v>
      </c>
      <c r="C30" s="150">
        <v>1020.7</v>
      </c>
      <c r="I30" s="163" t="s">
        <v>370</v>
      </c>
      <c r="J30" s="169">
        <v>1020.7</v>
      </c>
    </row>
    <row r="31" spans="1:10">
      <c r="A31" s="326" t="s">
        <v>972</v>
      </c>
      <c r="B31" s="326" t="s">
        <v>973</v>
      </c>
      <c r="C31" s="326">
        <v>2805</v>
      </c>
      <c r="D31" s="163"/>
      <c r="I31" s="163" t="s">
        <v>973</v>
      </c>
      <c r="J31" s="163">
        <v>2805</v>
      </c>
    </row>
    <row r="32" spans="1:10">
      <c r="A32" s="326" t="s">
        <v>974</v>
      </c>
      <c r="B32" s="326" t="s">
        <v>975</v>
      </c>
      <c r="C32" s="326">
        <v>2970</v>
      </c>
      <c r="D32" s="163"/>
      <c r="I32" s="163" t="s">
        <v>975</v>
      </c>
      <c r="J32" s="163">
        <v>2970</v>
      </c>
    </row>
    <row r="33" spans="1:10">
      <c r="A33" s="326" t="s">
        <v>912</v>
      </c>
      <c r="B33" s="326" t="s">
        <v>913</v>
      </c>
      <c r="C33" s="326">
        <v>3448.5</v>
      </c>
      <c r="D33" s="163"/>
      <c r="I33" s="163" t="s">
        <v>913</v>
      </c>
      <c r="J33" s="163">
        <v>3448.5</v>
      </c>
    </row>
    <row r="34" spans="1:10">
      <c r="A34" s="326" t="s">
        <v>914</v>
      </c>
      <c r="B34" s="326" t="s">
        <v>915</v>
      </c>
      <c r="C34" s="326">
        <v>4174.5</v>
      </c>
      <c r="D34" s="163"/>
      <c r="I34" s="163" t="s">
        <v>915</v>
      </c>
      <c r="J34" s="163">
        <v>4174.5</v>
      </c>
    </row>
    <row r="35" spans="1:10">
      <c r="A35" s="326" t="s">
        <v>916</v>
      </c>
      <c r="B35" s="326" t="s">
        <v>917</v>
      </c>
      <c r="C35" s="326">
        <v>6443.25</v>
      </c>
      <c r="D35" s="163"/>
      <c r="I35" s="163" t="s">
        <v>917</v>
      </c>
      <c r="J35" s="163">
        <v>6443.25</v>
      </c>
    </row>
    <row r="36" spans="1:10">
      <c r="A36" s="326" t="s">
        <v>918</v>
      </c>
      <c r="B36" s="326" t="s">
        <v>919</v>
      </c>
      <c r="C36" s="326">
        <v>7169.25</v>
      </c>
      <c r="D36" s="163"/>
      <c r="I36" s="163" t="s">
        <v>919</v>
      </c>
      <c r="J36" s="163">
        <v>7169.25</v>
      </c>
    </row>
    <row r="37" spans="1:10">
      <c r="A37" s="326" t="s">
        <v>920</v>
      </c>
      <c r="B37" s="326" t="s">
        <v>921</v>
      </c>
      <c r="C37" s="326">
        <v>3557.4</v>
      </c>
      <c r="D37" s="163"/>
      <c r="I37" s="163" t="s">
        <v>921</v>
      </c>
      <c r="J37" s="163">
        <v>3557.4</v>
      </c>
    </row>
    <row r="38" spans="1:10">
      <c r="A38" s="326" t="s">
        <v>922</v>
      </c>
      <c r="B38" s="326" t="s">
        <v>923</v>
      </c>
      <c r="C38" s="326">
        <v>4283.3999999999996</v>
      </c>
      <c r="D38" s="163"/>
      <c r="I38" s="163" t="s">
        <v>923</v>
      </c>
      <c r="J38" s="163">
        <v>4283.3999999999996</v>
      </c>
    </row>
    <row r="39" spans="1:10">
      <c r="A39" s="326" t="s">
        <v>924</v>
      </c>
      <c r="B39" s="326" t="s">
        <v>923</v>
      </c>
      <c r="C39" s="326">
        <v>4283.3999999999996</v>
      </c>
      <c r="D39" s="163"/>
      <c r="I39" s="163" t="s">
        <v>923</v>
      </c>
      <c r="J39" s="163">
        <v>6552.15</v>
      </c>
    </row>
    <row r="40" spans="1:10">
      <c r="A40" s="326" t="s">
        <v>925</v>
      </c>
      <c r="B40" s="326" t="s">
        <v>926</v>
      </c>
      <c r="C40" s="326">
        <v>7278.15</v>
      </c>
      <c r="D40" s="163"/>
      <c r="I40" s="163" t="s">
        <v>926</v>
      </c>
      <c r="J40" s="163">
        <v>7278.15</v>
      </c>
    </row>
    <row r="41" spans="1:10">
      <c r="A41" s="326" t="s">
        <v>927</v>
      </c>
      <c r="B41" s="326" t="s">
        <v>928</v>
      </c>
      <c r="C41" s="326">
        <v>3671.75</v>
      </c>
      <c r="D41" s="163"/>
      <c r="I41" s="163" t="s">
        <v>928</v>
      </c>
      <c r="J41" s="163">
        <v>3671.75</v>
      </c>
    </row>
    <row r="42" spans="1:10">
      <c r="A42" s="326" t="s">
        <v>929</v>
      </c>
      <c r="B42" s="326" t="s">
        <v>930</v>
      </c>
      <c r="C42" s="326">
        <v>4397.75</v>
      </c>
      <c r="D42" s="163"/>
      <c r="I42" s="163" t="s">
        <v>930</v>
      </c>
      <c r="J42" s="163">
        <v>4397.75</v>
      </c>
    </row>
    <row r="43" spans="1:10">
      <c r="A43" s="326" t="s">
        <v>931</v>
      </c>
      <c r="B43" s="326" t="s">
        <v>932</v>
      </c>
      <c r="C43" s="326">
        <v>6666.5</v>
      </c>
      <c r="D43" s="163"/>
      <c r="I43" s="163" t="s">
        <v>932</v>
      </c>
      <c r="J43" s="163">
        <v>6666.5</v>
      </c>
    </row>
    <row r="44" spans="1:10">
      <c r="A44" s="326" t="s">
        <v>933</v>
      </c>
      <c r="B44" s="326" t="s">
        <v>934</v>
      </c>
      <c r="C44" s="326">
        <v>7392.5</v>
      </c>
      <c r="D44" s="163"/>
      <c r="I44" s="163" t="s">
        <v>934</v>
      </c>
      <c r="J44" s="163">
        <v>7392.5</v>
      </c>
    </row>
    <row r="45" spans="1:10" s="155" customFormat="1">
      <c r="A45" s="326" t="s">
        <v>935</v>
      </c>
      <c r="B45" s="326" t="s">
        <v>936</v>
      </c>
      <c r="C45" s="326">
        <v>3811.5</v>
      </c>
      <c r="D45" s="163"/>
      <c r="I45" s="163" t="s">
        <v>936</v>
      </c>
      <c r="J45" s="163">
        <v>3811.5</v>
      </c>
    </row>
    <row r="46" spans="1:10">
      <c r="A46" s="326" t="s">
        <v>937</v>
      </c>
      <c r="B46" s="326" t="s">
        <v>938</v>
      </c>
      <c r="C46" s="326">
        <v>4537.5</v>
      </c>
      <c r="D46" s="163"/>
      <c r="I46" s="163" t="s">
        <v>938</v>
      </c>
      <c r="J46" s="163">
        <v>4537.5</v>
      </c>
    </row>
    <row r="47" spans="1:10">
      <c r="A47" s="326" t="s">
        <v>939</v>
      </c>
      <c r="B47" s="326" t="s">
        <v>940</v>
      </c>
      <c r="C47" s="326">
        <v>6806.25</v>
      </c>
      <c r="D47" s="163"/>
      <c r="I47" s="163" t="s">
        <v>940</v>
      </c>
      <c r="J47" s="163">
        <v>6806.25</v>
      </c>
    </row>
    <row r="48" spans="1:10">
      <c r="A48" s="326" t="s">
        <v>941</v>
      </c>
      <c r="B48" s="326" t="s">
        <v>942</v>
      </c>
      <c r="C48" s="326">
        <v>7532.25</v>
      </c>
      <c r="D48" s="163"/>
      <c r="I48" s="163" t="s">
        <v>942</v>
      </c>
      <c r="J48" s="163">
        <v>7532.25</v>
      </c>
    </row>
    <row r="49" spans="1:70">
      <c r="A49" s="325" t="s">
        <v>943</v>
      </c>
      <c r="B49" s="326"/>
      <c r="C49" s="326"/>
      <c r="I49" s="163"/>
      <c r="J49" s="169">
        <v>12742.11</v>
      </c>
    </row>
    <row r="50" spans="1:70" ht="13.5" customHeight="1">
      <c r="A50" s="162" t="s">
        <v>371</v>
      </c>
      <c r="B50" s="163" t="s">
        <v>372</v>
      </c>
      <c r="C50" s="150">
        <v>6850.7999999999993</v>
      </c>
      <c r="I50" s="163" t="s">
        <v>372</v>
      </c>
      <c r="J50" s="169">
        <v>6850.7999999999993</v>
      </c>
    </row>
    <row r="51" spans="1:70">
      <c r="A51" s="327" t="s">
        <v>373</v>
      </c>
      <c r="B51" s="329" t="s">
        <v>374</v>
      </c>
      <c r="C51" s="328">
        <v>13583.96</v>
      </c>
      <c r="I51" s="163" t="s">
        <v>379</v>
      </c>
      <c r="J51" s="169">
        <v>736.98</v>
      </c>
    </row>
    <row r="52" spans="1:70">
      <c r="A52" s="327" t="s">
        <v>375</v>
      </c>
      <c r="B52" s="330" t="s">
        <v>376</v>
      </c>
      <c r="C52" s="328">
        <v>12632.46</v>
      </c>
      <c r="I52" s="165" t="s">
        <v>879</v>
      </c>
      <c r="J52" s="169">
        <v>475.75</v>
      </c>
    </row>
    <row r="53" spans="1:70">
      <c r="A53" s="327" t="s">
        <v>377</v>
      </c>
      <c r="B53" s="330"/>
      <c r="C53" s="328">
        <v>11625.599999999999</v>
      </c>
      <c r="I53" s="165" t="s">
        <v>309</v>
      </c>
      <c r="J53" s="169">
        <v>2093.3000000000002</v>
      </c>
    </row>
    <row r="54" spans="1:70">
      <c r="A54" s="162" t="s">
        <v>378</v>
      </c>
      <c r="B54" s="163" t="s">
        <v>379</v>
      </c>
      <c r="C54" s="150">
        <v>736.98</v>
      </c>
      <c r="I54" s="165" t="s">
        <v>947</v>
      </c>
      <c r="J54" s="341">
        <v>713.24</v>
      </c>
    </row>
    <row r="55" spans="1:70">
      <c r="A55" s="327" t="s">
        <v>380</v>
      </c>
      <c r="B55" s="327" t="s">
        <v>308</v>
      </c>
      <c r="C55" s="328">
        <v>1046.6500000000001</v>
      </c>
      <c r="I55" s="165" t="s">
        <v>949</v>
      </c>
      <c r="J55" s="341">
        <v>3592.1</v>
      </c>
    </row>
    <row r="56" spans="1:70">
      <c r="A56" s="165" t="s">
        <v>381</v>
      </c>
      <c r="B56" s="338" t="s">
        <v>879</v>
      </c>
      <c r="C56" s="150">
        <v>475.75</v>
      </c>
      <c r="I56" s="165" t="s">
        <v>951</v>
      </c>
      <c r="J56" s="341">
        <v>4342.1000000000004</v>
      </c>
    </row>
    <row r="57" spans="1:70">
      <c r="A57" s="165" t="s">
        <v>382</v>
      </c>
      <c r="B57" s="165" t="s">
        <v>309</v>
      </c>
      <c r="C57" s="169">
        <v>2093.3000000000002</v>
      </c>
      <c r="I57" s="164" t="s">
        <v>880</v>
      </c>
      <c r="J57" s="169">
        <v>14402.25</v>
      </c>
    </row>
    <row r="58" spans="1:70">
      <c r="A58" s="324" t="s">
        <v>946</v>
      </c>
      <c r="B58" s="324" t="s">
        <v>947</v>
      </c>
      <c r="C58" s="326">
        <v>713.24</v>
      </c>
      <c r="D58" s="341"/>
      <c r="E58" s="155"/>
      <c r="F58" s="155"/>
      <c r="G58" s="155"/>
      <c r="H58" s="155"/>
      <c r="I58" s="164" t="s">
        <v>881</v>
      </c>
      <c r="J58" s="169">
        <v>865</v>
      </c>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row>
    <row r="59" spans="1:70">
      <c r="A59" s="324" t="s">
        <v>948</v>
      </c>
      <c r="B59" s="324" t="s">
        <v>949</v>
      </c>
      <c r="C59" s="326">
        <v>3592.1</v>
      </c>
      <c r="D59" s="341"/>
      <c r="E59" s="155"/>
      <c r="F59" s="155"/>
      <c r="G59" s="155"/>
      <c r="H59" s="155"/>
      <c r="I59" s="155" t="s">
        <v>882</v>
      </c>
      <c r="J59" s="169">
        <v>2734</v>
      </c>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row>
    <row r="60" spans="1:70">
      <c r="A60" s="324" t="s">
        <v>950</v>
      </c>
      <c r="B60" s="324" t="s">
        <v>951</v>
      </c>
      <c r="C60" s="326">
        <v>4342.1000000000004</v>
      </c>
      <c r="D60" s="341"/>
      <c r="E60" s="155"/>
      <c r="F60" s="155"/>
      <c r="G60" s="155"/>
      <c r="H60" s="155"/>
      <c r="I60" s="155"/>
      <c r="J60" s="169"/>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row>
    <row r="61" spans="1:70" s="167" customFormat="1">
      <c r="A61" s="162" t="s">
        <v>383</v>
      </c>
      <c r="B61" s="164" t="s">
        <v>880</v>
      </c>
      <c r="C61" s="150">
        <v>14402.25</v>
      </c>
      <c r="D61" s="323"/>
      <c r="E61" s="155"/>
      <c r="F61" s="155"/>
      <c r="G61" s="155"/>
      <c r="H61" s="155"/>
      <c r="I61" s="155" t="s">
        <v>955</v>
      </c>
      <c r="J61" s="169">
        <v>5995</v>
      </c>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row>
    <row r="62" spans="1:70">
      <c r="A62" s="327" t="s">
        <v>384</v>
      </c>
      <c r="B62" s="329" t="s">
        <v>385</v>
      </c>
      <c r="C62" s="328">
        <v>8771.1</v>
      </c>
      <c r="E62" s="155"/>
      <c r="F62" s="155"/>
      <c r="G62" s="155"/>
      <c r="H62" s="155"/>
      <c r="I62" s="344"/>
      <c r="J62" s="34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row>
    <row r="63" spans="1:70">
      <c r="A63" s="162" t="s">
        <v>386</v>
      </c>
      <c r="B63" s="339" t="s">
        <v>881</v>
      </c>
      <c r="C63" s="150">
        <v>865</v>
      </c>
      <c r="E63" s="155"/>
      <c r="F63" s="155"/>
      <c r="G63" s="155"/>
      <c r="H63" s="155"/>
      <c r="I63" s="155" t="s">
        <v>391</v>
      </c>
      <c r="J63" s="169">
        <v>660</v>
      </c>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row>
    <row r="64" spans="1:70">
      <c r="A64" s="165" t="s">
        <v>387</v>
      </c>
      <c r="B64" s="340" t="s">
        <v>882</v>
      </c>
      <c r="C64" s="150">
        <v>2734</v>
      </c>
      <c r="E64" s="155"/>
      <c r="F64" s="155"/>
      <c r="G64" s="155"/>
      <c r="H64" s="155"/>
      <c r="I64" s="163" t="s">
        <v>261</v>
      </c>
      <c r="J64" s="169">
        <v>247.39</v>
      </c>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row>
    <row r="65" spans="1:70">
      <c r="A65" s="166" t="s">
        <v>388</v>
      </c>
      <c r="E65" s="155"/>
      <c r="F65" s="155"/>
      <c r="G65" s="155"/>
      <c r="H65" s="155"/>
      <c r="I65" s="163" t="s">
        <v>262</v>
      </c>
      <c r="J65" s="169">
        <v>380.6</v>
      </c>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row>
    <row r="66" spans="1:70">
      <c r="A66" s="332" t="s">
        <v>954</v>
      </c>
      <c r="B66" s="332" t="s">
        <v>955</v>
      </c>
      <c r="C66" s="326">
        <v>5995</v>
      </c>
      <c r="D66" s="169"/>
      <c r="E66" s="155"/>
      <c r="F66" s="155"/>
      <c r="G66" s="155"/>
      <c r="H66" s="155"/>
      <c r="I66" s="163" t="s">
        <v>395</v>
      </c>
      <c r="J66" s="169">
        <v>380.6</v>
      </c>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row>
    <row r="67" spans="1:70">
      <c r="A67" s="331" t="s">
        <v>389</v>
      </c>
      <c r="B67" s="333"/>
      <c r="C67" s="328">
        <v>1730</v>
      </c>
      <c r="E67" s="155"/>
      <c r="F67" s="155"/>
      <c r="G67" s="155"/>
      <c r="H67" s="155"/>
      <c r="I67" s="163" t="s">
        <v>397</v>
      </c>
      <c r="J67" s="169">
        <v>110.72</v>
      </c>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row>
    <row r="68" spans="1:70">
      <c r="A68" s="334" t="s">
        <v>390</v>
      </c>
      <c r="B68" s="333"/>
      <c r="C68" s="328"/>
      <c r="E68" s="155"/>
      <c r="F68" s="155"/>
      <c r="G68" s="155"/>
      <c r="H68" s="155"/>
      <c r="I68" s="162" t="s">
        <v>263</v>
      </c>
      <c r="J68" s="169">
        <v>1807.85</v>
      </c>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row>
    <row r="69" spans="1:70">
      <c r="A69" s="167"/>
      <c r="B69" s="167"/>
      <c r="C69" s="168"/>
      <c r="E69" s="155"/>
      <c r="F69" s="155"/>
      <c r="G69" s="155"/>
      <c r="H69" s="155"/>
      <c r="I69" s="155" t="s">
        <v>264</v>
      </c>
      <c r="J69" s="169">
        <v>650</v>
      </c>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row>
    <row r="70" spans="1:70" s="167" customFormat="1">
      <c r="A70" s="155" t="s">
        <v>4</v>
      </c>
      <c r="B70" s="155" t="s">
        <v>391</v>
      </c>
      <c r="C70" s="169">
        <v>660</v>
      </c>
      <c r="D70" s="323"/>
      <c r="E70" s="155"/>
      <c r="F70" s="155"/>
      <c r="G70" s="155"/>
      <c r="H70" s="155"/>
      <c r="I70" s="155" t="s">
        <v>265</v>
      </c>
      <c r="J70" s="169">
        <v>350</v>
      </c>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row>
    <row r="71" spans="1:70">
      <c r="A71" s="162" t="s">
        <v>392</v>
      </c>
      <c r="B71" s="163" t="s">
        <v>261</v>
      </c>
      <c r="C71" s="150">
        <v>247.39</v>
      </c>
      <c r="E71" s="155"/>
      <c r="F71" s="155"/>
      <c r="G71" s="155"/>
      <c r="H71" s="155"/>
      <c r="I71" s="155" t="s">
        <v>883</v>
      </c>
      <c r="J71" s="169">
        <v>119.37</v>
      </c>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row>
    <row r="72" spans="1:70">
      <c r="A72" s="162" t="s">
        <v>393</v>
      </c>
      <c r="B72" s="163" t="s">
        <v>262</v>
      </c>
      <c r="C72" s="150">
        <v>380.6</v>
      </c>
      <c r="E72" s="155"/>
      <c r="F72" s="155"/>
      <c r="G72" s="155"/>
      <c r="H72" s="155"/>
      <c r="I72" s="155" t="s">
        <v>312</v>
      </c>
      <c r="J72" s="169">
        <v>146.9</v>
      </c>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row>
    <row r="73" spans="1:70">
      <c r="A73" s="162" t="s">
        <v>394</v>
      </c>
      <c r="B73" s="163" t="s">
        <v>395</v>
      </c>
      <c r="C73" s="150">
        <v>380.6</v>
      </c>
      <c r="E73" s="155"/>
      <c r="F73" s="155"/>
      <c r="G73" s="155"/>
      <c r="H73" s="155"/>
      <c r="I73" s="155" t="s">
        <v>313</v>
      </c>
      <c r="J73" s="169">
        <v>289</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row>
    <row r="74" spans="1:70" s="167" customFormat="1">
      <c r="A74" s="162" t="s">
        <v>396</v>
      </c>
      <c r="B74" s="163" t="s">
        <v>397</v>
      </c>
      <c r="C74" s="150">
        <v>110.72</v>
      </c>
      <c r="D74" s="323"/>
      <c r="E74" s="155"/>
      <c r="F74" s="155"/>
      <c r="G74" s="155"/>
      <c r="H74" s="155"/>
      <c r="I74" s="155" t="s">
        <v>314</v>
      </c>
      <c r="J74" s="169">
        <v>287.3</v>
      </c>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row>
    <row r="75" spans="1:70">
      <c r="A75" s="162" t="s">
        <v>398</v>
      </c>
      <c r="B75" s="162" t="s">
        <v>263</v>
      </c>
      <c r="C75" s="150">
        <v>1807.85</v>
      </c>
      <c r="E75" s="155"/>
      <c r="F75" s="155"/>
      <c r="G75" s="155"/>
      <c r="H75" s="155"/>
      <c r="I75" s="155" t="s">
        <v>405</v>
      </c>
      <c r="J75" s="169">
        <v>55.36</v>
      </c>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row>
    <row r="76" spans="1:70">
      <c r="A76" s="151" t="s">
        <v>399</v>
      </c>
      <c r="B76" s="151" t="s">
        <v>264</v>
      </c>
      <c r="C76" s="150">
        <v>650</v>
      </c>
      <c r="I76" s="163" t="s">
        <v>274</v>
      </c>
      <c r="J76" s="169">
        <v>423.85</v>
      </c>
    </row>
    <row r="77" spans="1:70">
      <c r="A77" s="151" t="s">
        <v>400</v>
      </c>
      <c r="B77" s="151" t="s">
        <v>265</v>
      </c>
      <c r="C77" s="150">
        <v>350</v>
      </c>
      <c r="I77" s="344"/>
      <c r="J77" s="344"/>
    </row>
    <row r="78" spans="1:70">
      <c r="A78" s="340" t="s">
        <v>884</v>
      </c>
      <c r="B78" s="340" t="s">
        <v>883</v>
      </c>
      <c r="C78" s="150">
        <v>119.37</v>
      </c>
      <c r="I78" s="155" t="s">
        <v>259</v>
      </c>
      <c r="J78" s="169">
        <v>5250</v>
      </c>
    </row>
    <row r="79" spans="1:70">
      <c r="A79" s="151" t="s">
        <v>401</v>
      </c>
      <c r="B79" s="151" t="s">
        <v>312</v>
      </c>
      <c r="C79" s="150">
        <v>146.9</v>
      </c>
      <c r="I79" s="155" t="s">
        <v>957</v>
      </c>
      <c r="J79" s="169">
        <v>6375</v>
      </c>
    </row>
    <row r="80" spans="1:70">
      <c r="A80" s="151" t="s">
        <v>402</v>
      </c>
      <c r="B80" s="151" t="s">
        <v>313</v>
      </c>
      <c r="C80" s="150">
        <v>289</v>
      </c>
      <c r="I80" s="155" t="s">
        <v>260</v>
      </c>
      <c r="J80" s="169">
        <v>334.1</v>
      </c>
    </row>
    <row r="81" spans="1:10">
      <c r="A81" s="151" t="s">
        <v>403</v>
      </c>
      <c r="B81" s="151" t="s">
        <v>314</v>
      </c>
      <c r="C81" s="150">
        <v>287.3</v>
      </c>
      <c r="I81" s="344"/>
      <c r="J81" s="344"/>
    </row>
    <row r="82" spans="1:10">
      <c r="A82" s="162" t="s">
        <v>404</v>
      </c>
      <c r="B82" s="151" t="s">
        <v>405</v>
      </c>
      <c r="C82" s="150">
        <v>55.36</v>
      </c>
      <c r="I82" s="155" t="s">
        <v>885</v>
      </c>
      <c r="J82" s="169">
        <v>7995</v>
      </c>
    </row>
    <row r="83" spans="1:10" s="155" customFormat="1">
      <c r="A83" s="162" t="s">
        <v>406</v>
      </c>
      <c r="B83" s="163" t="s">
        <v>274</v>
      </c>
      <c r="C83" s="150">
        <v>423.85</v>
      </c>
      <c r="D83" s="323"/>
      <c r="I83" s="155" t="s">
        <v>886</v>
      </c>
      <c r="J83" s="169">
        <v>995</v>
      </c>
    </row>
    <row r="84" spans="1:10" s="155" customFormat="1">
      <c r="A84" s="167"/>
      <c r="B84" s="167"/>
      <c r="C84" s="167"/>
      <c r="D84" s="323"/>
      <c r="I84" s="155" t="s">
        <v>887</v>
      </c>
      <c r="J84" s="169">
        <v>2495</v>
      </c>
    </row>
    <row r="85" spans="1:10" s="155" customFormat="1">
      <c r="A85" s="162" t="s">
        <v>5</v>
      </c>
      <c r="B85" s="151" t="s">
        <v>259</v>
      </c>
      <c r="C85" s="150">
        <v>5250</v>
      </c>
      <c r="D85" s="323"/>
      <c r="I85" s="155" t="s">
        <v>888</v>
      </c>
      <c r="J85" s="169">
        <v>2495</v>
      </c>
    </row>
    <row r="86" spans="1:10" s="155" customFormat="1">
      <c r="A86" s="325" t="s">
        <v>956</v>
      </c>
      <c r="B86" s="332" t="s">
        <v>957</v>
      </c>
      <c r="C86" s="326">
        <v>6375</v>
      </c>
      <c r="D86" s="323"/>
      <c r="I86" s="155" t="s">
        <v>945</v>
      </c>
      <c r="J86" s="169">
        <v>1454.57</v>
      </c>
    </row>
    <row r="87" spans="1:10">
      <c r="A87" s="151" t="s">
        <v>407</v>
      </c>
      <c r="B87" s="151" t="s">
        <v>260</v>
      </c>
      <c r="C87" s="150">
        <v>334.1</v>
      </c>
      <c r="I87" s="155" t="s">
        <v>889</v>
      </c>
      <c r="J87" s="169">
        <v>3995</v>
      </c>
    </row>
    <row r="88" spans="1:10">
      <c r="A88" s="167"/>
      <c r="B88" s="167"/>
      <c r="C88" s="167"/>
      <c r="I88" s="155" t="s">
        <v>890</v>
      </c>
      <c r="J88" s="169">
        <v>1295</v>
      </c>
    </row>
    <row r="89" spans="1:10">
      <c r="A89" s="162" t="s">
        <v>408</v>
      </c>
      <c r="B89" s="155" t="s">
        <v>885</v>
      </c>
      <c r="C89" s="150">
        <v>7995</v>
      </c>
      <c r="I89" s="344"/>
      <c r="J89" s="345"/>
    </row>
    <row r="90" spans="1:10">
      <c r="A90" s="162" t="s">
        <v>145</v>
      </c>
      <c r="B90" s="155" t="s">
        <v>886</v>
      </c>
      <c r="C90" s="150">
        <v>995</v>
      </c>
      <c r="I90" s="163" t="s">
        <v>528</v>
      </c>
      <c r="J90" s="169">
        <v>233.55</v>
      </c>
    </row>
    <row r="91" spans="1:10">
      <c r="A91" s="162" t="s">
        <v>258</v>
      </c>
      <c r="B91" s="155" t="s">
        <v>887</v>
      </c>
      <c r="C91" s="150">
        <v>2495</v>
      </c>
      <c r="I91" s="155" t="s">
        <v>997</v>
      </c>
      <c r="J91" s="169">
        <v>325.76</v>
      </c>
    </row>
    <row r="92" spans="1:10">
      <c r="A92" s="162" t="s">
        <v>523</v>
      </c>
      <c r="B92" s="155" t="s">
        <v>888</v>
      </c>
      <c r="C92" s="150">
        <v>2495</v>
      </c>
      <c r="I92" s="155" t="s">
        <v>1001</v>
      </c>
      <c r="J92" s="169">
        <v>251.62</v>
      </c>
    </row>
    <row r="93" spans="1:10">
      <c r="A93" s="325" t="s">
        <v>944</v>
      </c>
      <c r="B93" s="332" t="s">
        <v>945</v>
      </c>
      <c r="C93" s="326">
        <v>1454.57</v>
      </c>
      <c r="I93" s="155" t="s">
        <v>1003</v>
      </c>
      <c r="J93" s="169">
        <v>75</v>
      </c>
    </row>
    <row r="94" spans="1:10">
      <c r="A94" s="327" t="s">
        <v>524</v>
      </c>
      <c r="B94" s="333" t="s">
        <v>525</v>
      </c>
      <c r="C94" s="328"/>
      <c r="I94" s="162" t="s">
        <v>310</v>
      </c>
      <c r="J94" s="169">
        <v>233.55</v>
      </c>
    </row>
    <row r="95" spans="1:10">
      <c r="A95" s="162" t="s">
        <v>315</v>
      </c>
      <c r="B95" s="155" t="s">
        <v>889</v>
      </c>
      <c r="C95" s="150">
        <v>3995</v>
      </c>
      <c r="I95" s="162" t="s">
        <v>311</v>
      </c>
      <c r="J95" s="169">
        <v>233.55</v>
      </c>
    </row>
    <row r="96" spans="1:10">
      <c r="A96" s="162" t="s">
        <v>526</v>
      </c>
      <c r="B96" s="155" t="s">
        <v>890</v>
      </c>
      <c r="C96" s="150">
        <v>1295</v>
      </c>
      <c r="I96" s="155" t="s">
        <v>999</v>
      </c>
      <c r="J96" s="169">
        <v>251.62</v>
      </c>
    </row>
    <row r="97" spans="1:10">
      <c r="A97" s="170"/>
      <c r="B97" s="167"/>
      <c r="C97" s="168"/>
      <c r="I97" s="344"/>
      <c r="J97" s="344"/>
    </row>
    <row r="98" spans="1:10">
      <c r="A98" s="162" t="s">
        <v>527</v>
      </c>
      <c r="B98" s="163" t="s">
        <v>528</v>
      </c>
      <c r="C98" s="150">
        <v>233.55</v>
      </c>
      <c r="I98" s="163"/>
      <c r="J98" s="169">
        <v>6.92</v>
      </c>
    </row>
    <row r="99" spans="1:10">
      <c r="A99" s="325" t="s">
        <v>996</v>
      </c>
      <c r="B99" s="332" t="s">
        <v>997</v>
      </c>
      <c r="C99" s="326">
        <v>325.76</v>
      </c>
      <c r="I99" s="155" t="s">
        <v>983</v>
      </c>
      <c r="J99" s="169">
        <v>187.87</v>
      </c>
    </row>
    <row r="100" spans="1:10">
      <c r="A100" s="325" t="s">
        <v>1000</v>
      </c>
      <c r="B100" s="332" t="s">
        <v>1001</v>
      </c>
      <c r="C100" s="326">
        <v>251.62</v>
      </c>
      <c r="I100" s="155" t="s">
        <v>985</v>
      </c>
      <c r="J100" s="169">
        <v>187.87</v>
      </c>
    </row>
    <row r="101" spans="1:10">
      <c r="A101" s="325" t="s">
        <v>1002</v>
      </c>
      <c r="B101" s="332" t="s">
        <v>1003</v>
      </c>
      <c r="C101" s="326">
        <v>75</v>
      </c>
      <c r="I101" s="155" t="s">
        <v>987</v>
      </c>
      <c r="J101" s="169">
        <v>187.87</v>
      </c>
    </row>
    <row r="102" spans="1:10">
      <c r="A102" s="162" t="s">
        <v>529</v>
      </c>
      <c r="B102" s="162" t="s">
        <v>310</v>
      </c>
      <c r="C102" s="150">
        <v>233.55</v>
      </c>
      <c r="I102" s="163" t="s">
        <v>891</v>
      </c>
      <c r="J102" s="169">
        <v>32</v>
      </c>
    </row>
    <row r="103" spans="1:10">
      <c r="A103" s="162" t="s">
        <v>530</v>
      </c>
      <c r="B103" s="162" t="s">
        <v>311</v>
      </c>
      <c r="C103" s="150">
        <v>233.55</v>
      </c>
      <c r="I103" s="155" t="s">
        <v>977</v>
      </c>
      <c r="J103" s="169">
        <v>65.67</v>
      </c>
    </row>
    <row r="104" spans="1:10">
      <c r="A104" s="325" t="s">
        <v>998</v>
      </c>
      <c r="B104" s="332" t="s">
        <v>999</v>
      </c>
      <c r="C104" s="326">
        <v>251.62</v>
      </c>
      <c r="I104" s="155" t="s">
        <v>979</v>
      </c>
      <c r="J104" s="169">
        <v>89.9</v>
      </c>
    </row>
    <row r="105" spans="1:10">
      <c r="A105" s="167"/>
      <c r="B105" s="167"/>
      <c r="C105" s="167"/>
      <c r="I105" s="155" t="s">
        <v>981</v>
      </c>
      <c r="J105" s="169">
        <v>76.5</v>
      </c>
    </row>
    <row r="106" spans="1:10">
      <c r="A106" s="162" t="s">
        <v>220</v>
      </c>
      <c r="B106" s="163"/>
      <c r="C106" s="150">
        <v>6.92</v>
      </c>
      <c r="I106" s="163" t="s">
        <v>291</v>
      </c>
      <c r="J106" s="169">
        <v>18.047999999999998</v>
      </c>
    </row>
    <row r="107" spans="1:10">
      <c r="A107" s="327" t="s">
        <v>531</v>
      </c>
      <c r="B107" s="330" t="s">
        <v>307</v>
      </c>
      <c r="C107" s="328">
        <v>131.19999999999999</v>
      </c>
      <c r="I107" s="163" t="s">
        <v>292</v>
      </c>
      <c r="J107" s="169">
        <v>18.047999999999998</v>
      </c>
    </row>
    <row r="108" spans="1:10">
      <c r="A108" s="327" t="s">
        <v>532</v>
      </c>
      <c r="B108" s="330" t="s">
        <v>304</v>
      </c>
      <c r="C108" s="328">
        <v>139.40799999999999</v>
      </c>
      <c r="I108" s="163" t="s">
        <v>293</v>
      </c>
      <c r="J108" s="169">
        <v>18.047999999999998</v>
      </c>
    </row>
    <row r="109" spans="1:10">
      <c r="A109" s="327" t="s">
        <v>533</v>
      </c>
      <c r="B109" s="330" t="s">
        <v>422</v>
      </c>
      <c r="C109" s="328">
        <v>162.36799999999999</v>
      </c>
      <c r="I109" s="163" t="s">
        <v>294</v>
      </c>
      <c r="J109" s="169">
        <v>18.047999999999998</v>
      </c>
    </row>
    <row r="110" spans="1:10">
      <c r="A110" s="327" t="s">
        <v>360</v>
      </c>
      <c r="B110" s="335" t="s">
        <v>423</v>
      </c>
      <c r="C110" s="328">
        <v>162.36799999999999</v>
      </c>
      <c r="I110" s="163" t="s">
        <v>295</v>
      </c>
      <c r="J110" s="169">
        <v>18.047999999999998</v>
      </c>
    </row>
    <row r="111" spans="1:10">
      <c r="A111" s="327" t="s">
        <v>361</v>
      </c>
      <c r="B111" s="330" t="s">
        <v>424</v>
      </c>
      <c r="C111" s="328">
        <v>172.36799999999999</v>
      </c>
      <c r="I111" s="163" t="s">
        <v>296</v>
      </c>
      <c r="J111" s="169">
        <v>18.047999999999998</v>
      </c>
    </row>
    <row r="112" spans="1:10">
      <c r="A112" s="327" t="s">
        <v>362</v>
      </c>
      <c r="B112" s="335" t="s">
        <v>425</v>
      </c>
      <c r="C112" s="328">
        <v>172.36799999999999</v>
      </c>
      <c r="I112" s="155" t="s">
        <v>989</v>
      </c>
      <c r="J112" s="169">
        <v>18.64</v>
      </c>
    </row>
    <row r="113" spans="1:10">
      <c r="A113" s="327" t="s">
        <v>363</v>
      </c>
      <c r="B113" s="335" t="s">
        <v>426</v>
      </c>
      <c r="C113" s="328">
        <v>162.36799999999999</v>
      </c>
      <c r="I113" s="163" t="s">
        <v>297</v>
      </c>
      <c r="J113" s="169">
        <v>18.047999999999998</v>
      </c>
    </row>
    <row r="114" spans="1:10">
      <c r="A114" s="325" t="s">
        <v>982</v>
      </c>
      <c r="B114" s="332" t="s">
        <v>983</v>
      </c>
      <c r="C114" s="326">
        <v>187.87</v>
      </c>
      <c r="I114" s="163" t="s">
        <v>292</v>
      </c>
      <c r="J114" s="169">
        <v>18.047999999999998</v>
      </c>
    </row>
    <row r="115" spans="1:10">
      <c r="A115" s="325" t="s">
        <v>984</v>
      </c>
      <c r="B115" s="332" t="s">
        <v>985</v>
      </c>
      <c r="C115" s="326">
        <v>187.87</v>
      </c>
      <c r="I115" s="163" t="s">
        <v>286</v>
      </c>
      <c r="J115" s="169">
        <v>18.047999999999998</v>
      </c>
    </row>
    <row r="116" spans="1:10">
      <c r="A116" s="325" t="s">
        <v>986</v>
      </c>
      <c r="B116" s="332" t="s">
        <v>987</v>
      </c>
      <c r="C116" s="326">
        <v>187.87</v>
      </c>
      <c r="I116" s="163" t="s">
        <v>287</v>
      </c>
      <c r="J116" s="169">
        <v>18.047999999999998</v>
      </c>
    </row>
    <row r="117" spans="1:10">
      <c r="A117" s="162" t="s">
        <v>427</v>
      </c>
      <c r="B117" s="337" t="s">
        <v>891</v>
      </c>
      <c r="C117" s="150">
        <v>32</v>
      </c>
      <c r="I117" s="163" t="s">
        <v>294</v>
      </c>
      <c r="J117" s="169">
        <v>18.047999999999998</v>
      </c>
    </row>
    <row r="118" spans="1:10">
      <c r="A118" s="325" t="s">
        <v>976</v>
      </c>
      <c r="B118" s="332" t="s">
        <v>977</v>
      </c>
      <c r="C118" s="326">
        <v>65.67</v>
      </c>
      <c r="I118" s="155" t="s">
        <v>995</v>
      </c>
      <c r="J118" s="169">
        <v>18.64</v>
      </c>
    </row>
    <row r="119" spans="1:10">
      <c r="A119" s="325" t="s">
        <v>978</v>
      </c>
      <c r="B119" s="332" t="s">
        <v>979</v>
      </c>
      <c r="C119" s="326">
        <v>89.9</v>
      </c>
      <c r="I119" s="163" t="s">
        <v>288</v>
      </c>
      <c r="J119" s="169">
        <v>18.047999999999998</v>
      </c>
    </row>
    <row r="120" spans="1:10">
      <c r="A120" s="325" t="s">
        <v>980</v>
      </c>
      <c r="B120" s="332" t="s">
        <v>981</v>
      </c>
      <c r="C120" s="326">
        <v>76.5</v>
      </c>
      <c r="I120" s="163" t="s">
        <v>289</v>
      </c>
      <c r="J120" s="169">
        <v>18.047999999999998</v>
      </c>
    </row>
    <row r="121" spans="1:10">
      <c r="A121" s="162" t="s">
        <v>428</v>
      </c>
      <c r="B121" s="163" t="s">
        <v>291</v>
      </c>
      <c r="C121" s="150">
        <v>18.047999999999998</v>
      </c>
      <c r="I121" s="155" t="s">
        <v>991</v>
      </c>
      <c r="J121" s="169">
        <v>18.64</v>
      </c>
    </row>
    <row r="122" spans="1:10">
      <c r="A122" s="162" t="s">
        <v>429</v>
      </c>
      <c r="B122" s="163" t="s">
        <v>292</v>
      </c>
      <c r="C122" s="150">
        <v>18.047999999999998</v>
      </c>
      <c r="I122" s="155" t="s">
        <v>993</v>
      </c>
      <c r="J122" s="169">
        <v>18.64</v>
      </c>
    </row>
    <row r="123" spans="1:10">
      <c r="A123" s="162" t="s">
        <v>430</v>
      </c>
      <c r="B123" s="163" t="s">
        <v>293</v>
      </c>
      <c r="C123" s="150">
        <v>18.047999999999998</v>
      </c>
      <c r="I123" s="163" t="s">
        <v>290</v>
      </c>
      <c r="J123" s="169">
        <v>18.047999999999998</v>
      </c>
    </row>
    <row r="124" spans="1:10">
      <c r="A124" s="162" t="s">
        <v>431</v>
      </c>
      <c r="B124" s="163" t="s">
        <v>294</v>
      </c>
      <c r="C124" s="150">
        <v>18.047999999999998</v>
      </c>
      <c r="I124" s="163" t="s">
        <v>892</v>
      </c>
      <c r="J124" s="169">
        <v>1337.6</v>
      </c>
    </row>
    <row r="125" spans="1:10">
      <c r="A125" s="162" t="s">
        <v>432</v>
      </c>
      <c r="B125" s="163" t="s">
        <v>295</v>
      </c>
      <c r="C125" s="150">
        <v>18.047999999999998</v>
      </c>
      <c r="I125" s="163" t="s">
        <v>893</v>
      </c>
      <c r="J125" s="169">
        <v>1576.4962500000001</v>
      </c>
    </row>
    <row r="126" spans="1:10">
      <c r="A126" s="162" t="s">
        <v>433</v>
      </c>
      <c r="B126" s="163" t="s">
        <v>296</v>
      </c>
      <c r="C126" s="150">
        <v>18.047999999999998</v>
      </c>
      <c r="I126" s="155" t="s">
        <v>894</v>
      </c>
      <c r="J126" s="169">
        <v>227.70000000000002</v>
      </c>
    </row>
    <row r="127" spans="1:10">
      <c r="A127" s="325" t="s">
        <v>988</v>
      </c>
      <c r="B127" s="332" t="s">
        <v>989</v>
      </c>
      <c r="C127" s="326">
        <v>18.64</v>
      </c>
      <c r="I127" s="155" t="s">
        <v>455</v>
      </c>
      <c r="J127" s="169">
        <v>140.625</v>
      </c>
    </row>
    <row r="128" spans="1:10">
      <c r="A128" s="162" t="s">
        <v>434</v>
      </c>
      <c r="B128" s="163" t="s">
        <v>297</v>
      </c>
      <c r="C128" s="150">
        <v>18.047999999999998</v>
      </c>
      <c r="I128" s="155" t="s">
        <v>456</v>
      </c>
      <c r="J128" s="169">
        <v>562.5</v>
      </c>
    </row>
    <row r="129" spans="1:34">
      <c r="A129" s="162" t="s">
        <v>429</v>
      </c>
      <c r="B129" s="163" t="s">
        <v>292</v>
      </c>
      <c r="C129" s="150">
        <v>18.047999999999998</v>
      </c>
      <c r="I129" s="155" t="s">
        <v>895</v>
      </c>
      <c r="J129" s="169">
        <v>190.27125000000001</v>
      </c>
    </row>
    <row r="130" spans="1:34">
      <c r="A130" s="162" t="s">
        <v>435</v>
      </c>
      <c r="B130" s="163" t="s">
        <v>286</v>
      </c>
      <c r="C130" s="150">
        <v>18.047999999999998</v>
      </c>
      <c r="I130" s="344"/>
      <c r="J130" s="345"/>
    </row>
    <row r="131" spans="1:34">
      <c r="A131" s="162" t="s">
        <v>431</v>
      </c>
      <c r="B131" s="163" t="s">
        <v>287</v>
      </c>
      <c r="C131" s="150">
        <v>18.047999999999998</v>
      </c>
      <c r="I131" s="164" t="s">
        <v>897</v>
      </c>
      <c r="J131" s="169">
        <v>5743.6</v>
      </c>
    </row>
    <row r="132" spans="1:34">
      <c r="A132" s="162" t="s">
        <v>436</v>
      </c>
      <c r="B132" s="163" t="s">
        <v>294</v>
      </c>
      <c r="C132" s="150">
        <v>18.047999999999998</v>
      </c>
      <c r="I132" s="164" t="s">
        <v>899</v>
      </c>
      <c r="J132" s="169">
        <v>6124.2</v>
      </c>
    </row>
    <row r="133" spans="1:34" s="167" customFormat="1">
      <c r="A133" s="325" t="s">
        <v>994</v>
      </c>
      <c r="B133" s="332" t="s">
        <v>995</v>
      </c>
      <c r="C133" s="326">
        <v>18.64</v>
      </c>
      <c r="D133" s="323"/>
      <c r="E133" s="155"/>
      <c r="F133" s="155"/>
      <c r="G133" s="155"/>
      <c r="H133" s="155"/>
      <c r="I133" s="164" t="s">
        <v>902</v>
      </c>
      <c r="J133" s="169">
        <v>5990.99</v>
      </c>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row>
    <row r="134" spans="1:34">
      <c r="A134" s="162" t="s">
        <v>437</v>
      </c>
      <c r="B134" s="163" t="s">
        <v>288</v>
      </c>
      <c r="C134" s="150">
        <v>18.047999999999998</v>
      </c>
      <c r="I134" s="164" t="s">
        <v>457</v>
      </c>
      <c r="J134" s="169">
        <v>6371.59</v>
      </c>
    </row>
    <row r="135" spans="1:34">
      <c r="A135" s="162" t="s">
        <v>438</v>
      </c>
      <c r="B135" s="163" t="s">
        <v>289</v>
      </c>
      <c r="C135" s="150">
        <v>18.047999999999998</v>
      </c>
      <c r="I135" s="155" t="s">
        <v>1035</v>
      </c>
      <c r="J135" s="155">
        <v>5721.34</v>
      </c>
    </row>
    <row r="136" spans="1:34">
      <c r="A136" s="325" t="s">
        <v>990</v>
      </c>
      <c r="B136" s="332" t="s">
        <v>991</v>
      </c>
      <c r="C136" s="326">
        <v>18.64</v>
      </c>
      <c r="I136" s="155" t="s">
        <v>1037</v>
      </c>
      <c r="J136" s="155">
        <v>6109.23</v>
      </c>
    </row>
    <row r="137" spans="1:34">
      <c r="A137" s="325" t="s">
        <v>992</v>
      </c>
      <c r="B137" s="332" t="s">
        <v>993</v>
      </c>
      <c r="C137" s="326">
        <v>18.64</v>
      </c>
      <c r="I137" s="155" t="s">
        <v>1039</v>
      </c>
      <c r="J137" s="155">
        <v>5973.47</v>
      </c>
    </row>
    <row r="138" spans="1:34">
      <c r="A138" s="162" t="s">
        <v>439</v>
      </c>
      <c r="B138" s="163" t="s">
        <v>290</v>
      </c>
      <c r="C138" s="150">
        <v>18.047999999999998</v>
      </c>
      <c r="I138" s="155" t="s">
        <v>1041</v>
      </c>
      <c r="J138" s="155">
        <v>6361.36</v>
      </c>
    </row>
    <row r="139" spans="1:34">
      <c r="A139" s="162" t="s">
        <v>440</v>
      </c>
      <c r="B139" s="337" t="s">
        <v>892</v>
      </c>
      <c r="C139" s="169">
        <v>1337.6</v>
      </c>
      <c r="I139" s="162" t="s">
        <v>903</v>
      </c>
      <c r="J139" s="169">
        <v>1275.01</v>
      </c>
    </row>
    <row r="140" spans="1:34">
      <c r="A140" s="327" t="s">
        <v>441</v>
      </c>
      <c r="B140" s="330" t="s">
        <v>442</v>
      </c>
      <c r="C140" s="328">
        <v>80</v>
      </c>
      <c r="I140" s="155" t="s">
        <v>1045</v>
      </c>
      <c r="J140" s="155">
        <v>1115.18</v>
      </c>
    </row>
    <row r="141" spans="1:34">
      <c r="A141" s="327" t="s">
        <v>443</v>
      </c>
      <c r="B141" s="330" t="s">
        <v>305</v>
      </c>
      <c r="C141" s="328">
        <v>135.29599999999999</v>
      </c>
      <c r="I141" s="155" t="s">
        <v>1043</v>
      </c>
      <c r="J141" s="155">
        <v>173.25</v>
      </c>
    </row>
    <row r="142" spans="1:34">
      <c r="A142" s="327" t="s">
        <v>444</v>
      </c>
      <c r="B142" s="330" t="s">
        <v>445</v>
      </c>
      <c r="C142" s="328">
        <v>158.256</v>
      </c>
      <c r="I142" s="162" t="s">
        <v>904</v>
      </c>
      <c r="J142" s="169">
        <v>1617.55</v>
      </c>
    </row>
    <row r="143" spans="1:34">
      <c r="A143" s="327" t="s">
        <v>446</v>
      </c>
      <c r="B143" s="335" t="s">
        <v>306</v>
      </c>
      <c r="C143" s="328">
        <v>154.4</v>
      </c>
      <c r="I143" s="162" t="s">
        <v>281</v>
      </c>
      <c r="J143" s="169">
        <v>237.875</v>
      </c>
    </row>
    <row r="144" spans="1:34">
      <c r="A144" s="327" t="s">
        <v>447</v>
      </c>
      <c r="B144" s="335" t="s">
        <v>306</v>
      </c>
      <c r="C144" s="328">
        <v>158.256</v>
      </c>
      <c r="I144" s="162" t="s">
        <v>905</v>
      </c>
      <c r="J144" s="169">
        <v>456.72</v>
      </c>
    </row>
    <row r="145" spans="1:10">
      <c r="A145" s="327" t="s">
        <v>448</v>
      </c>
      <c r="B145" s="335" t="s">
        <v>298</v>
      </c>
      <c r="C145" s="328">
        <v>56</v>
      </c>
      <c r="I145" s="162" t="s">
        <v>906</v>
      </c>
      <c r="J145" s="169">
        <v>418.65999999999997</v>
      </c>
    </row>
    <row r="146" spans="1:10">
      <c r="A146" s="327" t="s">
        <v>449</v>
      </c>
      <c r="B146" s="327" t="s">
        <v>299</v>
      </c>
      <c r="C146" s="328">
        <v>15.6</v>
      </c>
      <c r="I146" s="162" t="s">
        <v>907</v>
      </c>
      <c r="J146" s="169">
        <v>53.283999999999999</v>
      </c>
    </row>
    <row r="147" spans="1:10">
      <c r="A147" s="327" t="s">
        <v>450</v>
      </c>
      <c r="B147" s="327" t="s">
        <v>300</v>
      </c>
      <c r="C147" s="328">
        <v>15.6</v>
      </c>
      <c r="I147" s="162" t="s">
        <v>282</v>
      </c>
      <c r="J147" s="169">
        <v>253.09900000000002</v>
      </c>
    </row>
    <row r="148" spans="1:10">
      <c r="A148" s="327" t="s">
        <v>451</v>
      </c>
      <c r="B148" s="327" t="s">
        <v>301</v>
      </c>
      <c r="C148" s="328">
        <v>24.608000000000001</v>
      </c>
      <c r="I148" s="162" t="s">
        <v>908</v>
      </c>
      <c r="J148" s="169">
        <v>108.471</v>
      </c>
    </row>
    <row r="149" spans="1:10">
      <c r="A149" s="327" t="s">
        <v>452</v>
      </c>
      <c r="B149" s="330" t="s">
        <v>302</v>
      </c>
      <c r="C149" s="328">
        <v>5.4879999999999995</v>
      </c>
      <c r="I149" s="155" t="s">
        <v>1051</v>
      </c>
      <c r="J149" s="155">
        <v>432.43</v>
      </c>
    </row>
    <row r="150" spans="1:10" s="155" customFormat="1">
      <c r="A150" s="327" t="s">
        <v>453</v>
      </c>
      <c r="B150" s="330" t="s">
        <v>303</v>
      </c>
      <c r="C150" s="328">
        <v>16</v>
      </c>
      <c r="D150" s="323"/>
      <c r="I150" s="162" t="s">
        <v>284</v>
      </c>
      <c r="J150" s="169">
        <v>285.45</v>
      </c>
    </row>
    <row r="151" spans="1:10">
      <c r="A151" s="327" t="s">
        <v>505</v>
      </c>
      <c r="B151" s="330" t="s">
        <v>504</v>
      </c>
      <c r="C151" s="328">
        <v>400</v>
      </c>
      <c r="I151" s="163" t="s">
        <v>910</v>
      </c>
      <c r="J151" s="169">
        <v>97.052999999999997</v>
      </c>
    </row>
    <row r="152" spans="1:10">
      <c r="A152" s="151" t="s">
        <v>454</v>
      </c>
      <c r="B152" s="337" t="s">
        <v>893</v>
      </c>
      <c r="C152" s="150">
        <v>1576.4962500000001</v>
      </c>
      <c r="I152" s="163" t="s">
        <v>285</v>
      </c>
      <c r="J152" s="169">
        <v>22.835999999999999</v>
      </c>
    </row>
    <row r="153" spans="1:10">
      <c r="A153" s="151" t="s">
        <v>364</v>
      </c>
      <c r="B153" s="151" t="s">
        <v>894</v>
      </c>
      <c r="C153" s="150">
        <v>227.70000000000002</v>
      </c>
      <c r="I153" s="155" t="s">
        <v>1049</v>
      </c>
      <c r="J153" s="155">
        <v>161.69999999999999</v>
      </c>
    </row>
    <row r="154" spans="1:10">
      <c r="A154" s="151" t="s">
        <v>365</v>
      </c>
      <c r="B154" s="151" t="s">
        <v>455</v>
      </c>
      <c r="C154" s="150">
        <v>140.625</v>
      </c>
      <c r="I154" s="163" t="s">
        <v>261</v>
      </c>
      <c r="J154" s="169">
        <v>247.39</v>
      </c>
    </row>
    <row r="155" spans="1:10">
      <c r="A155" s="151" t="s">
        <v>366</v>
      </c>
      <c r="B155" s="151" t="s">
        <v>456</v>
      </c>
      <c r="C155" s="150">
        <v>562.5</v>
      </c>
      <c r="I155" s="163" t="s">
        <v>262</v>
      </c>
      <c r="J155" s="169">
        <v>380.6</v>
      </c>
    </row>
    <row r="156" spans="1:10">
      <c r="A156" s="151" t="s">
        <v>367</v>
      </c>
      <c r="B156" s="340" t="s">
        <v>895</v>
      </c>
      <c r="C156" s="150">
        <v>190.27125000000001</v>
      </c>
      <c r="I156" s="155" t="s">
        <v>1047</v>
      </c>
      <c r="J156" s="155">
        <v>120.05</v>
      </c>
    </row>
    <row r="157" spans="1:10">
      <c r="A157" s="167"/>
      <c r="B157" s="167"/>
      <c r="C157" s="168"/>
      <c r="I157" s="163" t="s">
        <v>272</v>
      </c>
      <c r="J157" s="169">
        <v>38.06</v>
      </c>
    </row>
    <row r="158" spans="1:10">
      <c r="A158" s="164" t="s">
        <v>896</v>
      </c>
      <c r="B158" s="339" t="s">
        <v>897</v>
      </c>
      <c r="C158" s="150">
        <v>5743.6</v>
      </c>
      <c r="I158" s="163" t="s">
        <v>496</v>
      </c>
      <c r="J158" s="169">
        <v>281.99</v>
      </c>
    </row>
    <row r="159" spans="1:10">
      <c r="A159" s="164" t="s">
        <v>898</v>
      </c>
      <c r="B159" s="339" t="s">
        <v>899</v>
      </c>
      <c r="C159" s="150">
        <v>6124.2</v>
      </c>
      <c r="I159" s="346"/>
      <c r="J159" s="345"/>
    </row>
    <row r="160" spans="1:10">
      <c r="A160" s="164" t="s">
        <v>900</v>
      </c>
      <c r="B160" s="164" t="s">
        <v>902</v>
      </c>
      <c r="C160" s="150">
        <v>5990.99</v>
      </c>
      <c r="I160" s="163" t="s">
        <v>497</v>
      </c>
      <c r="J160" s="169">
        <v>6.1414999999999997</v>
      </c>
    </row>
    <row r="161" spans="1:10">
      <c r="A161" s="164" t="s">
        <v>901</v>
      </c>
      <c r="B161" s="164" t="s">
        <v>457</v>
      </c>
      <c r="C161" s="150">
        <v>6371.59</v>
      </c>
      <c r="I161" s="163" t="s">
        <v>498</v>
      </c>
      <c r="J161" s="169">
        <v>2.1</v>
      </c>
    </row>
    <row r="162" spans="1:10">
      <c r="A162" s="332" t="s">
        <v>1034</v>
      </c>
      <c r="B162" s="332" t="s">
        <v>1035</v>
      </c>
      <c r="C162" s="326">
        <v>5721.34</v>
      </c>
      <c r="D162" s="169"/>
      <c r="I162" s="155" t="s">
        <v>500</v>
      </c>
      <c r="J162" s="169">
        <v>2854.5</v>
      </c>
    </row>
    <row r="163" spans="1:10">
      <c r="A163" s="332" t="s">
        <v>1036</v>
      </c>
      <c r="B163" s="332" t="s">
        <v>1037</v>
      </c>
      <c r="C163" s="326">
        <v>6109.23</v>
      </c>
      <c r="D163" s="169"/>
      <c r="I163" s="155" t="s">
        <v>502</v>
      </c>
      <c r="J163" s="169">
        <v>259.5</v>
      </c>
    </row>
    <row r="164" spans="1:10">
      <c r="A164" s="332" t="s">
        <v>1038</v>
      </c>
      <c r="B164" s="332" t="s">
        <v>1039</v>
      </c>
      <c r="C164" s="326">
        <v>5973.47</v>
      </c>
      <c r="D164" s="169"/>
      <c r="I164" s="155" t="s">
        <v>911</v>
      </c>
      <c r="J164" s="169">
        <v>1323.4499999999998</v>
      </c>
    </row>
    <row r="165" spans="1:10">
      <c r="A165" s="332" t="s">
        <v>1040</v>
      </c>
      <c r="B165" s="332" t="s">
        <v>1041</v>
      </c>
      <c r="C165" s="326">
        <v>6361.36</v>
      </c>
      <c r="D165" s="169"/>
      <c r="I165" s="155" t="s">
        <v>953</v>
      </c>
      <c r="J165" s="155">
        <v>1320.12</v>
      </c>
    </row>
    <row r="166" spans="1:10">
      <c r="A166" s="329" t="s">
        <v>458</v>
      </c>
      <c r="B166" s="329" t="s">
        <v>459</v>
      </c>
      <c r="C166" s="328">
        <v>5985.7999999999993</v>
      </c>
      <c r="I166" s="155" t="s">
        <v>959</v>
      </c>
      <c r="J166" s="155">
        <v>1216.05</v>
      </c>
    </row>
    <row r="167" spans="1:10">
      <c r="A167" s="329" t="s">
        <v>460</v>
      </c>
      <c r="B167" s="329" t="s">
        <v>461</v>
      </c>
      <c r="C167" s="328">
        <v>6228</v>
      </c>
      <c r="I167" s="155" t="s">
        <v>961</v>
      </c>
      <c r="J167" s="155">
        <v>531.65</v>
      </c>
    </row>
    <row r="168" spans="1:10">
      <c r="A168" s="162" t="s">
        <v>469</v>
      </c>
      <c r="B168" s="162" t="s">
        <v>903</v>
      </c>
      <c r="C168" s="150">
        <v>1275.01</v>
      </c>
      <c r="I168" s="155" t="s">
        <v>963</v>
      </c>
      <c r="J168" s="155">
        <v>153.84</v>
      </c>
    </row>
    <row r="169" spans="1:10">
      <c r="A169" s="327" t="s">
        <v>470</v>
      </c>
      <c r="B169" s="327" t="s">
        <v>280</v>
      </c>
      <c r="C169" s="328">
        <v>1094.2249999999999</v>
      </c>
      <c r="I169" s="155" t="s">
        <v>965</v>
      </c>
      <c r="J169" s="155">
        <v>330</v>
      </c>
    </row>
    <row r="170" spans="1:10">
      <c r="A170" s="327" t="s">
        <v>471</v>
      </c>
      <c r="B170" s="327" t="s">
        <v>472</v>
      </c>
      <c r="C170" s="328">
        <v>1094.2249999999999</v>
      </c>
      <c r="I170" s="155" t="s">
        <v>967</v>
      </c>
      <c r="J170" s="155">
        <v>2017.95</v>
      </c>
    </row>
    <row r="171" spans="1:10">
      <c r="A171" s="332" t="s">
        <v>1044</v>
      </c>
      <c r="B171" s="332" t="s">
        <v>1045</v>
      </c>
      <c r="C171" s="326">
        <v>1115.18</v>
      </c>
      <c r="D171" s="169"/>
      <c r="I171" s="155" t="s">
        <v>969</v>
      </c>
      <c r="J171" s="155">
        <v>2017.95</v>
      </c>
    </row>
    <row r="172" spans="1:10">
      <c r="A172" s="327" t="s">
        <v>473</v>
      </c>
      <c r="B172" s="327" t="s">
        <v>474</v>
      </c>
      <c r="C172" s="328">
        <v>86.5</v>
      </c>
      <c r="I172" s="155" t="s">
        <v>971</v>
      </c>
      <c r="J172" s="155">
        <v>363</v>
      </c>
    </row>
    <row r="173" spans="1:10">
      <c r="A173" s="327" t="s">
        <v>475</v>
      </c>
      <c r="B173" s="327" t="s">
        <v>476</v>
      </c>
      <c r="C173" s="328">
        <v>152.24</v>
      </c>
      <c r="I173" s="155" t="s">
        <v>1005</v>
      </c>
      <c r="J173" s="155">
        <v>60.34</v>
      </c>
    </row>
    <row r="174" spans="1:10">
      <c r="A174" s="332" t="s">
        <v>1042</v>
      </c>
      <c r="B174" s="332" t="s">
        <v>1043</v>
      </c>
      <c r="C174" s="326">
        <v>173.25</v>
      </c>
      <c r="D174" s="169"/>
      <c r="I174" s="155" t="s">
        <v>1007</v>
      </c>
      <c r="J174" s="155">
        <v>634.5</v>
      </c>
    </row>
    <row r="175" spans="1:10">
      <c r="A175" s="162" t="s">
        <v>477</v>
      </c>
      <c r="B175" s="162" t="s">
        <v>904</v>
      </c>
      <c r="C175" s="150">
        <v>1617.55</v>
      </c>
      <c r="I175" s="155" t="s">
        <v>1009</v>
      </c>
      <c r="J175" s="155">
        <v>895</v>
      </c>
    </row>
    <row r="176" spans="1:10">
      <c r="A176" s="162" t="s">
        <v>478</v>
      </c>
      <c r="B176" s="162" t="s">
        <v>281</v>
      </c>
      <c r="C176" s="150">
        <v>237.875</v>
      </c>
      <c r="I176" s="155" t="s">
        <v>1011</v>
      </c>
      <c r="J176" s="155">
        <v>1743.16</v>
      </c>
    </row>
    <row r="177" spans="1:10">
      <c r="A177" s="162" t="s">
        <v>479</v>
      </c>
      <c r="B177" s="336" t="s">
        <v>905</v>
      </c>
      <c r="C177" s="150">
        <v>456.72</v>
      </c>
      <c r="I177" s="155" t="s">
        <v>1013</v>
      </c>
      <c r="J177" s="155">
        <v>252</v>
      </c>
    </row>
    <row r="178" spans="1:10">
      <c r="A178" s="162" t="s">
        <v>480</v>
      </c>
      <c r="B178" s="336" t="s">
        <v>906</v>
      </c>
      <c r="C178" s="150">
        <v>418.65999999999997</v>
      </c>
      <c r="I178" s="155" t="s">
        <v>1015</v>
      </c>
      <c r="J178" s="155">
        <v>395.37</v>
      </c>
    </row>
    <row r="179" spans="1:10">
      <c r="A179" s="162" t="s">
        <v>481</v>
      </c>
      <c r="B179" s="336" t="s">
        <v>907</v>
      </c>
      <c r="C179" s="150">
        <v>53.283999999999999</v>
      </c>
      <c r="I179" s="155" t="s">
        <v>1017</v>
      </c>
      <c r="J179" s="155">
        <v>186.24</v>
      </c>
    </row>
    <row r="180" spans="1:10">
      <c r="A180" s="162" t="s">
        <v>482</v>
      </c>
      <c r="B180" s="162" t="s">
        <v>282</v>
      </c>
      <c r="C180" s="150">
        <v>253.09900000000002</v>
      </c>
      <c r="I180" s="155" t="s">
        <v>1019</v>
      </c>
      <c r="J180" s="155">
        <v>155.1</v>
      </c>
    </row>
    <row r="181" spans="1:10">
      <c r="A181" s="336" t="s">
        <v>909</v>
      </c>
      <c r="B181" s="336" t="s">
        <v>908</v>
      </c>
      <c r="C181" s="150">
        <v>108.471</v>
      </c>
      <c r="I181" s="155" t="s">
        <v>1021</v>
      </c>
      <c r="J181" s="155">
        <v>12</v>
      </c>
    </row>
    <row r="182" spans="1:10">
      <c r="A182" s="332" t="s">
        <v>1050</v>
      </c>
      <c r="B182" s="332" t="s">
        <v>1051</v>
      </c>
      <c r="C182" s="326">
        <v>432.43</v>
      </c>
      <c r="D182" s="169"/>
      <c r="I182" s="155" t="s">
        <v>1023</v>
      </c>
      <c r="J182" s="155">
        <v>129</v>
      </c>
    </row>
    <row r="183" spans="1:10">
      <c r="A183" s="327" t="s">
        <v>483</v>
      </c>
      <c r="B183" s="327" t="s">
        <v>283</v>
      </c>
      <c r="C183" s="328">
        <v>32.350999999999999</v>
      </c>
      <c r="I183" s="155" t="s">
        <v>1025</v>
      </c>
      <c r="J183" s="155">
        <v>862.5</v>
      </c>
    </row>
    <row r="184" spans="1:10">
      <c r="A184" s="162" t="s">
        <v>484</v>
      </c>
      <c r="B184" s="162" t="s">
        <v>284</v>
      </c>
      <c r="C184" s="150">
        <v>285.45</v>
      </c>
      <c r="I184" s="155" t="s">
        <v>1027</v>
      </c>
      <c r="J184" s="155">
        <v>60.34</v>
      </c>
    </row>
    <row r="185" spans="1:10">
      <c r="A185" s="162" t="s">
        <v>485</v>
      </c>
      <c r="B185" s="337" t="s">
        <v>910</v>
      </c>
      <c r="C185" s="150">
        <v>97.052999999999997</v>
      </c>
      <c r="I185" s="155" t="s">
        <v>1029</v>
      </c>
      <c r="J185" s="155">
        <v>1576</v>
      </c>
    </row>
    <row r="186" spans="1:10">
      <c r="A186" s="162" t="s">
        <v>486</v>
      </c>
      <c r="B186" s="163" t="s">
        <v>285</v>
      </c>
      <c r="C186" s="150">
        <v>22.835999999999999</v>
      </c>
      <c r="I186" s="155" t="s">
        <v>1031</v>
      </c>
      <c r="J186" s="155">
        <v>139</v>
      </c>
    </row>
    <row r="187" spans="1:10">
      <c r="A187" s="332" t="s">
        <v>1048</v>
      </c>
      <c r="B187" s="332" t="s">
        <v>1049</v>
      </c>
      <c r="C187" s="326">
        <v>161.69999999999999</v>
      </c>
      <c r="D187" s="169"/>
      <c r="I187" s="155" t="s">
        <v>1033</v>
      </c>
      <c r="J187" s="155">
        <v>129</v>
      </c>
    </row>
    <row r="188" spans="1:10">
      <c r="A188" s="162" t="s">
        <v>487</v>
      </c>
      <c r="B188" s="163" t="s">
        <v>261</v>
      </c>
      <c r="C188" s="150">
        <v>247.39</v>
      </c>
      <c r="I188" s="155"/>
      <c r="J188" s="169"/>
    </row>
    <row r="189" spans="1:10">
      <c r="A189" s="162" t="s">
        <v>488</v>
      </c>
      <c r="B189" s="163" t="s">
        <v>262</v>
      </c>
      <c r="C189" s="150">
        <v>380.6</v>
      </c>
      <c r="I189" s="155"/>
      <c r="J189" s="169"/>
    </row>
    <row r="190" spans="1:10">
      <c r="A190" s="332" t="s">
        <v>1046</v>
      </c>
      <c r="B190" s="332" t="s">
        <v>1047</v>
      </c>
      <c r="C190" s="326">
        <v>120.05</v>
      </c>
      <c r="D190" s="169"/>
      <c r="I190" s="155"/>
      <c r="J190" s="169"/>
    </row>
    <row r="191" spans="1:10">
      <c r="A191" s="162" t="s">
        <v>489</v>
      </c>
      <c r="B191" s="163" t="s">
        <v>272</v>
      </c>
      <c r="C191" s="150">
        <v>38.06</v>
      </c>
      <c r="I191" s="155"/>
      <c r="J191" s="169"/>
    </row>
    <row r="192" spans="1:10">
      <c r="A192" s="327" t="s">
        <v>490</v>
      </c>
      <c r="B192" s="330" t="s">
        <v>273</v>
      </c>
      <c r="C192" s="328">
        <v>152.24</v>
      </c>
      <c r="I192" s="155"/>
      <c r="J192" s="169"/>
    </row>
    <row r="193" spans="1:10">
      <c r="A193" s="327" t="s">
        <v>491</v>
      </c>
      <c r="B193" s="330" t="s">
        <v>492</v>
      </c>
      <c r="C193" s="328">
        <v>152.24</v>
      </c>
      <c r="I193" s="155"/>
      <c r="J193" s="169"/>
    </row>
    <row r="194" spans="1:10">
      <c r="A194" s="327" t="s">
        <v>493</v>
      </c>
      <c r="B194" s="330" t="s">
        <v>494</v>
      </c>
      <c r="C194" s="328">
        <v>281.99</v>
      </c>
      <c r="I194" s="155"/>
      <c r="J194" s="169"/>
    </row>
    <row r="195" spans="1:10">
      <c r="A195" s="162" t="s">
        <v>495</v>
      </c>
      <c r="B195" s="163" t="s">
        <v>496</v>
      </c>
      <c r="C195" s="150">
        <v>281.99</v>
      </c>
      <c r="I195" s="155"/>
      <c r="J195" s="169"/>
    </row>
    <row r="196" spans="1:10">
      <c r="A196" s="162"/>
      <c r="B196" s="163"/>
      <c r="I196" s="155"/>
      <c r="J196" s="169"/>
    </row>
    <row r="197" spans="1:10">
      <c r="A197" s="162" t="s">
        <v>6</v>
      </c>
      <c r="B197" s="163" t="s">
        <v>497</v>
      </c>
      <c r="C197" s="150">
        <v>6.1414999999999997</v>
      </c>
      <c r="I197" s="155"/>
      <c r="J197" s="169"/>
    </row>
    <row r="198" spans="1:10">
      <c r="A198" s="162" t="s">
        <v>7</v>
      </c>
      <c r="B198" s="163" t="s">
        <v>498</v>
      </c>
      <c r="C198" s="150">
        <v>2.1</v>
      </c>
      <c r="I198" s="155"/>
      <c r="J198" s="169"/>
    </row>
    <row r="199" spans="1:10">
      <c r="A199" s="151" t="s">
        <v>499</v>
      </c>
      <c r="B199" s="151" t="s">
        <v>500</v>
      </c>
      <c r="C199" s="150">
        <v>2854.5</v>
      </c>
      <c r="I199" s="155"/>
      <c r="J199" s="169"/>
    </row>
    <row r="200" spans="1:10">
      <c r="A200" s="151" t="s">
        <v>501</v>
      </c>
      <c r="B200" s="151" t="s">
        <v>502</v>
      </c>
      <c r="C200" s="150">
        <v>259.5</v>
      </c>
      <c r="I200" s="155"/>
      <c r="J200" s="169"/>
    </row>
    <row r="201" spans="1:10">
      <c r="A201" s="151" t="s">
        <v>503</v>
      </c>
      <c r="B201" s="340" t="s">
        <v>911</v>
      </c>
      <c r="C201" s="150">
        <v>1323.4499999999998</v>
      </c>
    </row>
    <row r="202" spans="1:10">
      <c r="A202" s="332" t="s">
        <v>952</v>
      </c>
      <c r="B202" s="332" t="s">
        <v>953</v>
      </c>
      <c r="C202" s="326">
        <v>1320.12</v>
      </c>
      <c r="D202" s="169"/>
      <c r="E202" s="155"/>
    </row>
    <row r="203" spans="1:10">
      <c r="A203" s="332" t="s">
        <v>958</v>
      </c>
      <c r="B203" s="332" t="s">
        <v>959</v>
      </c>
      <c r="C203" s="326">
        <v>1216.05</v>
      </c>
      <c r="D203" s="169"/>
    </row>
    <row r="204" spans="1:10">
      <c r="A204" s="332" t="s">
        <v>960</v>
      </c>
      <c r="B204" s="332" t="s">
        <v>961</v>
      </c>
      <c r="C204" s="326">
        <v>531.65</v>
      </c>
      <c r="D204" s="169"/>
    </row>
    <row r="205" spans="1:10">
      <c r="A205" s="332" t="s">
        <v>962</v>
      </c>
      <c r="B205" s="332" t="s">
        <v>963</v>
      </c>
      <c r="C205" s="326">
        <v>153.84</v>
      </c>
      <c r="D205" s="169"/>
    </row>
    <row r="206" spans="1:10">
      <c r="A206" s="332" t="s">
        <v>964</v>
      </c>
      <c r="B206" s="332" t="s">
        <v>965</v>
      </c>
      <c r="C206" s="326">
        <v>330</v>
      </c>
      <c r="D206" s="169"/>
    </row>
    <row r="207" spans="1:10">
      <c r="A207" s="332" t="s">
        <v>966</v>
      </c>
      <c r="B207" s="332" t="s">
        <v>967</v>
      </c>
      <c r="C207" s="326">
        <v>2017.95</v>
      </c>
      <c r="D207" s="169"/>
    </row>
    <row r="208" spans="1:10">
      <c r="A208" s="332" t="s">
        <v>968</v>
      </c>
      <c r="B208" s="332" t="s">
        <v>969</v>
      </c>
      <c r="C208" s="326">
        <v>2017.95</v>
      </c>
      <c r="D208" s="169"/>
    </row>
    <row r="209" spans="1:4">
      <c r="A209" s="332" t="s">
        <v>970</v>
      </c>
      <c r="B209" s="332" t="s">
        <v>971</v>
      </c>
      <c r="C209" s="326">
        <v>363</v>
      </c>
      <c r="D209" s="169"/>
    </row>
    <row r="210" spans="1:4">
      <c r="A210" s="332" t="s">
        <v>1004</v>
      </c>
      <c r="B210" s="332" t="s">
        <v>1005</v>
      </c>
      <c r="C210" s="326">
        <v>60.34</v>
      </c>
      <c r="D210" s="169"/>
    </row>
    <row r="211" spans="1:4">
      <c r="A211" s="332" t="s">
        <v>1006</v>
      </c>
      <c r="B211" s="332" t="s">
        <v>1007</v>
      </c>
      <c r="C211" s="326">
        <v>634.5</v>
      </c>
      <c r="D211" s="169"/>
    </row>
    <row r="212" spans="1:4">
      <c r="A212" s="332" t="s">
        <v>1008</v>
      </c>
      <c r="B212" s="332" t="s">
        <v>1009</v>
      </c>
      <c r="C212" s="326">
        <v>895</v>
      </c>
      <c r="D212" s="169"/>
    </row>
    <row r="213" spans="1:4">
      <c r="A213" s="332" t="s">
        <v>1010</v>
      </c>
      <c r="B213" s="332" t="s">
        <v>1011</v>
      </c>
      <c r="C213" s="326">
        <v>1743.16</v>
      </c>
      <c r="D213" s="169"/>
    </row>
    <row r="214" spans="1:4">
      <c r="A214" s="332" t="s">
        <v>1012</v>
      </c>
      <c r="B214" s="332" t="s">
        <v>1013</v>
      </c>
      <c r="C214" s="326">
        <v>252</v>
      </c>
      <c r="D214" s="169"/>
    </row>
    <row r="215" spans="1:4">
      <c r="A215" s="332" t="s">
        <v>1014</v>
      </c>
      <c r="B215" s="332" t="s">
        <v>1015</v>
      </c>
      <c r="C215" s="326">
        <v>395.37</v>
      </c>
      <c r="D215" s="169"/>
    </row>
    <row r="216" spans="1:4">
      <c r="A216" s="332" t="s">
        <v>1016</v>
      </c>
      <c r="B216" s="332" t="s">
        <v>1017</v>
      </c>
      <c r="C216" s="326">
        <v>186.24</v>
      </c>
      <c r="D216" s="169"/>
    </row>
    <row r="217" spans="1:4">
      <c r="A217" s="332" t="s">
        <v>1018</v>
      </c>
      <c r="B217" s="332" t="s">
        <v>1019</v>
      </c>
      <c r="C217" s="326">
        <v>155.1</v>
      </c>
      <c r="D217" s="169"/>
    </row>
    <row r="218" spans="1:4">
      <c r="A218" s="332" t="s">
        <v>1020</v>
      </c>
      <c r="B218" s="332" t="s">
        <v>1021</v>
      </c>
      <c r="C218" s="326">
        <v>12</v>
      </c>
      <c r="D218" s="169"/>
    </row>
    <row r="219" spans="1:4">
      <c r="A219" s="332" t="s">
        <v>1022</v>
      </c>
      <c r="B219" s="332" t="s">
        <v>1023</v>
      </c>
      <c r="C219" s="326">
        <v>129</v>
      </c>
      <c r="D219" s="169"/>
    </row>
    <row r="220" spans="1:4">
      <c r="A220" s="332" t="s">
        <v>1024</v>
      </c>
      <c r="B220" s="332" t="s">
        <v>1025</v>
      </c>
      <c r="C220" s="326">
        <v>862.5</v>
      </c>
      <c r="D220" s="169"/>
    </row>
    <row r="221" spans="1:4">
      <c r="A221" s="332" t="s">
        <v>1026</v>
      </c>
      <c r="B221" s="332" t="s">
        <v>1027</v>
      </c>
      <c r="C221" s="326">
        <v>60.34</v>
      </c>
      <c r="D221" s="169"/>
    </row>
    <row r="222" spans="1:4">
      <c r="A222" s="332" t="s">
        <v>1028</v>
      </c>
      <c r="B222" s="332" t="s">
        <v>1029</v>
      </c>
      <c r="C222" s="326">
        <v>1576</v>
      </c>
      <c r="D222" s="169"/>
    </row>
    <row r="223" spans="1:4">
      <c r="A223" s="332" t="s">
        <v>1030</v>
      </c>
      <c r="B223" s="332" t="s">
        <v>1031</v>
      </c>
      <c r="C223" s="326">
        <v>139</v>
      </c>
      <c r="D223" s="169"/>
    </row>
    <row r="224" spans="1:4">
      <c r="A224" s="332" t="s">
        <v>1032</v>
      </c>
      <c r="B224" s="332" t="s">
        <v>1033</v>
      </c>
      <c r="C224" s="326">
        <v>129</v>
      </c>
      <c r="D224" s="169"/>
    </row>
  </sheetData>
  <phoneticPr fontId="23" type="noConversion"/>
  <printOptions horizontalCentered="1"/>
  <pageMargins left="0.75" right="0.75" top="0.7" bottom="1.25" header="0.5" footer="0.5"/>
  <pageSetup scale="85" orientation="portrait"/>
  <headerFooter>
    <oddFooter>&amp;C&amp;"Arial,Bold"&amp;K000000AssetWorks_x000D_Confidential Information_x000D_&amp;R&amp;9&amp;K000000&amp;P of &amp;N</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2018-03-22T10:04:39+00:00</_EndDate>
    <StartDate xmlns="http://schemas.microsoft.com/sharepoint/v3">2018-03-22T10:04:39+00:00</StartDate>
    <RFPNumber xmlns="5247ea59-7632-48e6-bc00-72f15bb7fb38">022217</RFPNumber>
    <VendorName xmlns="5247ea59-7632-48e6-bc00-72f15bb7fb38">AssetWorks</VendorName>
    <ContractStatus xmlns="80a22e9a-d145-459c-b471-f24524cca8b6">Current</ContractStatus>
    <VendorCode xmlns="5247ea59-7632-48e6-bc00-72f15bb7fb38">AWI</VendorCode>
    <DocumentType xmlns="80a22e9a-d145-459c-b471-f24524cca8b6">Pricing</DocumentType>
  </documentManagement>
</p:properties>
</file>

<file path=customXml/item2.xml><?xml version="1.0" encoding="utf-8"?>
<ct:contentTypeSchema xmlns:ct="http://schemas.microsoft.com/office/2006/metadata/contentType" xmlns:ma="http://schemas.microsoft.com/office/2006/metadata/properties/metaAttributes" ct:_="" ma:_="" ma:contentTypeName="Procure Document" ma:contentTypeID="0x01010036451C899633E44C9D5C18D16E2AC4CB20001BA93E619158E944B2A539325E376D48" ma:contentTypeVersion="13" ma:contentTypeDescription="" ma:contentTypeScope="" ma:versionID="0bde7348382c5aa2e626a49162c543a9">
  <xsd:schema xmlns:xsd="http://www.w3.org/2001/XMLSchema" xmlns:xs="http://www.w3.org/2001/XMLSchema" xmlns:p="http://schemas.microsoft.com/office/2006/metadata/properties" xmlns:ns1="http://schemas.microsoft.com/sharepoint/v3" xmlns:ns2="80a22e9a-d145-459c-b471-f24524cca8b6" xmlns:ns3="5247ea59-7632-48e6-bc00-72f15bb7fb38" xmlns:ns4="http://schemas.microsoft.com/sharepoint/v3/fields" targetNamespace="http://schemas.microsoft.com/office/2006/metadata/properties" ma:root="true" ma:fieldsID="322f9718179498bc6d8b5b7215a50e9a" ns1:_="" ns2:_="" ns3:_="" ns4:_="">
    <xsd:import namespace="http://schemas.microsoft.com/sharepoint/v3"/>
    <xsd:import namespace="80a22e9a-d145-459c-b471-f24524cca8b6"/>
    <xsd:import namespace="5247ea59-7632-48e6-bc00-72f15bb7fb38"/>
    <xsd:import namespace="http://schemas.microsoft.com/sharepoint/v3/fields"/>
    <xsd:element name="properties">
      <xsd:complexType>
        <xsd:sequence>
          <xsd:element name="documentManagement">
            <xsd:complexType>
              <xsd:all>
                <xsd:element ref="ns2:DocumentType" minOccurs="0"/>
                <xsd:element ref="ns3:RFPNumber" minOccurs="0"/>
                <xsd:element ref="ns3:VendorName" minOccurs="0"/>
                <xsd:element ref="ns1:StartDate" minOccurs="0"/>
                <xsd:element ref="ns4:_EndDate" minOccurs="0"/>
                <xsd:element ref="ns2:ContractStatus" minOccurs="0"/>
                <xsd:element ref="ns3:Vendor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4"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a22e9a-d145-459c-b471-f24524cca8b6" elementFormDefault="qualified">
    <xsd:import namespace="http://schemas.microsoft.com/office/2006/documentManagement/types"/>
    <xsd:import namespace="http://schemas.microsoft.com/office/infopath/2007/PartnerControls"/>
    <xsd:element name="DocumentType" ma:index="1" nillable="true" ma:displayName="Document Type" ma:format="Dropdown" ma:internalName="DocumentType" ma:readOnly="false">
      <xsd:simpleType>
        <xsd:restriction base="dms:Choice">
          <xsd:enumeration value="Board Minutes"/>
          <xsd:enumeration value="Combined Ads"/>
          <xsd:enumeration value="Comment and Review"/>
          <xsd:enumeration value="Determination of Multiple Award"/>
          <xsd:enumeration value="Determination of Solo Award"/>
          <xsd:enumeration value="Form G"/>
          <xsd:enumeration value="Insurance"/>
          <xsd:enumeration value="Product and Price Change"/>
          <xsd:enumeration value="Pricing"/>
          <xsd:enumeration value="Proposal"/>
          <xsd:enumeration value="Opening Witness"/>
          <xsd:enumeration value="RFP"/>
          <xsd:enumeration value="RFP with Addendum"/>
          <xsd:enumeration value="Books 1 and 2"/>
          <xsd:enumeration value="Book 3"/>
          <xsd:enumeration value="Book 4"/>
          <xsd:enumeration value="Bid Opening"/>
        </xsd:restriction>
      </xsd:simpleType>
    </xsd:element>
    <xsd:element name="ContractStatus" ma:index="6" nillable="true" ma:displayName="Contract Status" ma:format="Dropdown" ma:indexed="true" ma:internalName="ContractStatus" ma:readOnly="false">
      <xsd:simpleType>
        <xsd:restriction base="dms:Choice">
          <xsd:enumeration value="Current"/>
          <xsd:enumeration value="Expired"/>
          <xsd:enumeration value="Archive"/>
        </xsd:restriction>
      </xsd:simpleType>
    </xsd:element>
  </xsd:schema>
  <xsd:schema xmlns:xsd="http://www.w3.org/2001/XMLSchema" xmlns:xs="http://www.w3.org/2001/XMLSchema" xmlns:dms="http://schemas.microsoft.com/office/2006/documentManagement/types" xmlns:pc="http://schemas.microsoft.com/office/infopath/2007/PartnerControls" targetNamespace="5247ea59-7632-48e6-bc00-72f15bb7fb38" elementFormDefault="qualified">
    <xsd:import namespace="http://schemas.microsoft.com/office/2006/documentManagement/types"/>
    <xsd:import namespace="http://schemas.microsoft.com/office/infopath/2007/PartnerControls"/>
    <xsd:element name="RFPNumber" ma:index="2" nillable="true" ma:displayName="RFP Number" ma:internalName="RFPNumber" ma:readOnly="false">
      <xsd:simpleType>
        <xsd:restriction base="dms:Text">
          <xsd:maxLength value="255"/>
        </xsd:restriction>
      </xsd:simpleType>
    </xsd:element>
    <xsd:element name="VendorName" ma:index="3" nillable="true" ma:displayName="Vendor Name" ma:internalName="VendorName" ma:readOnly="false">
      <xsd:simpleType>
        <xsd:restriction base="dms:Text">
          <xsd:maxLength value="255"/>
        </xsd:restriction>
      </xsd:simpleType>
    </xsd:element>
    <xsd:element name="VendorCode" ma:index="7" nillable="true" ma:displayName="Vendor Code" ma:internalName="VendorCod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5" nillable="true"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0AA47D-5A07-483B-ACD7-B8A8C1B0C773}">
  <ds:schemaRefs>
    <ds:schemaRef ds:uri="http://schemas.microsoft.com/office/infopath/2007/PartnerControls"/>
    <ds:schemaRef ds:uri="http://purl.org/dc/elements/1.1/"/>
    <ds:schemaRef ds:uri="http://purl.org/dc/terms/"/>
    <ds:schemaRef ds:uri="http://schemas.microsoft.com/sharepoint/v3/fields"/>
    <ds:schemaRef ds:uri="http://schemas.microsoft.com/sharepoint/v3"/>
    <ds:schemaRef ds:uri="80a22e9a-d145-459c-b471-f24524cca8b6"/>
    <ds:schemaRef ds:uri="http://schemas.microsoft.com/office/2006/documentManagement/types"/>
    <ds:schemaRef ds:uri="http://schemas.microsoft.com/office/2006/metadata/properties"/>
    <ds:schemaRef ds:uri="http://schemas.openxmlformats.org/package/2006/metadata/core-properties"/>
    <ds:schemaRef ds:uri="5247ea59-7632-48e6-bc00-72f15bb7fb38"/>
    <ds:schemaRef ds:uri="http://www.w3.org/XML/1998/namespace"/>
    <ds:schemaRef ds:uri="http://purl.org/dc/dcmitype/"/>
  </ds:schemaRefs>
</ds:datastoreItem>
</file>

<file path=customXml/itemProps2.xml><?xml version="1.0" encoding="utf-8"?>
<ds:datastoreItem xmlns:ds="http://schemas.openxmlformats.org/officeDocument/2006/customXml" ds:itemID="{EBFEC001-E7E4-41BE-8DC3-0E4D83A32B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a22e9a-d145-459c-b471-f24524cca8b6"/>
    <ds:schemaRef ds:uri="5247ea59-7632-48e6-bc00-72f15bb7fb3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3DDEAE-23E9-4346-B372-A68FC6C63E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Cover</vt:lpstr>
      <vt:lpstr>Discounts &amp; Policies</vt:lpstr>
      <vt:lpstr>Fleet Software</vt:lpstr>
      <vt:lpstr>EAM Pricing</vt:lpstr>
      <vt:lpstr>Bar Code Hardware</vt:lpstr>
      <vt:lpstr>RFind</vt:lpstr>
      <vt:lpstr>GPS-Telematics</vt:lpstr>
      <vt:lpstr>Field Service Solutions</vt:lpstr>
      <vt:lpstr>FuelFocus</vt:lpstr>
      <vt:lpstr>KeyBox</vt:lpstr>
      <vt:lpstr>Consulting Services</vt:lpstr>
      <vt:lpstr>'Bar Code Hardware'!Print_Area</vt:lpstr>
      <vt:lpstr>'Consulting Services'!Print_Area</vt:lpstr>
      <vt:lpstr>'Field Service Solutions'!Print_Area</vt:lpstr>
      <vt:lpstr>'Fleet Software'!Print_Area</vt:lpstr>
      <vt:lpstr>'Consulting Services'!Print_Titles</vt:lpstr>
    </vt:vector>
  </TitlesOfParts>
  <Company>Federal Schedules,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Beth Curtis</dc:creator>
  <cp:lastModifiedBy>Scott Carr</cp:lastModifiedBy>
  <cp:lastPrinted>2013-05-13T18:15:07Z</cp:lastPrinted>
  <dcterms:created xsi:type="dcterms:W3CDTF">1996-08-29T14:42:00Z</dcterms:created>
  <dcterms:modified xsi:type="dcterms:W3CDTF">2019-03-28T16:23:26Z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0x01010036451C899633E44C9D5C18D16E2AC4CB20001BA93E619158E944B2A539325E376D48</vt:lpwstr>
  </property>
  <property fmtid="{D5CDD505-2E9C-101B-9397-08002B2CF9AE}" pid="3" name="_dlc_DocIdItemGuid">
    <vt:lpwstr>d7831bea-82de-4d21-a361-226f4bdb0ab4</vt:lpwstr>
  </property>
  <property fmtid="{D5CDD505-2E9C-101B-9397-08002B2CF9AE}" pid="4" name="ContractStatus">
    <vt:lpwstr>Current</vt:lpwstr>
  </property>
  <property fmtid="{D5CDD505-2E9C-101B-9397-08002B2CF9AE}" pid="5" name="_docset_NoMedatataSyncRequired">
    <vt:lpwstr>False</vt:lpwstr>
  </property>
  <property fmtid="{D5CDD505-2E9C-101B-9397-08002B2CF9AE}" pid="6" name="ContractType">
    <vt:lpwstr/>
  </property>
  <property fmtid="{D5CDD505-2E9C-101B-9397-08002B2CF9AE}" pid="7" name="PresentationType">
    <vt:lpwstr/>
  </property>
  <property fmtid="{D5CDD505-2E9C-101B-9397-08002B2CF9AE}" pid="8" name="FormType">
    <vt:lpwstr/>
  </property>
  <property fmtid="{D5CDD505-2E9C-101B-9397-08002B2CF9AE}" pid="9" name="InvoiceType">
    <vt:lpwstr/>
  </property>
  <property fmtid="{D5CDD505-2E9C-101B-9397-08002B2CF9AE}" pid="10" name="Awarded RFP Metadata Updation">
    <vt:lpwstr/>
  </property>
  <property fmtid="{D5CDD505-2E9C-101B-9397-08002B2CF9AE}" pid="11" name="ol_Department">
    <vt:lpwstr/>
  </property>
  <property fmtid="{D5CDD505-2E9C-101B-9397-08002B2CF9AE}" pid="12" name="AwardedRFP Metadata Updation WF">
    <vt:lpwstr>https://sourcewellmn.sharepoint.com/Procure/_layouts/15/wrkstat.aspx?List=b72eaf27-166e-42f4-8efa-8a645ac69a29&amp;WorkflowInstanceName=3d841c8e-8e07-4a9f-99e8-7ee6c16ccb6c, Metadata Updation</vt:lpwstr>
  </property>
  <property fmtid="{D5CDD505-2E9C-101B-9397-08002B2CF9AE}" pid="13" name="Metadata Updation WF">
    <vt:lpwstr/>
  </property>
  <property fmtid="{D5CDD505-2E9C-101B-9397-08002B2CF9AE}" pid="14" name="DocumentSetDescription">
    <vt:lpwstr/>
  </property>
  <property fmtid="{D5CDD505-2E9C-101B-9397-08002B2CF9AE}" pid="15" name="IFB Number">
    <vt:lpwstr/>
  </property>
</Properties>
</file>